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čunovodstvo\Desktop\IZVJEŠTAJ O IZVRŠENJU PLANA 2024\"/>
    </mc:Choice>
  </mc:AlternateContent>
  <bookViews>
    <workbookView xWindow="0" yWindow="0" windowWidth="28800" windowHeight="12210" activeTab="1"/>
  </bookViews>
  <sheets>
    <sheet name="OPĆI DIO" sheetId="3" r:id="rId1"/>
    <sheet name="POSEBNI DIO" sheetId="5" r:id="rId2"/>
  </sheets>
  <calcPr calcId="162913"/>
</workbook>
</file>

<file path=xl/calcChain.xml><?xml version="1.0" encoding="utf-8"?>
<calcChain xmlns="http://schemas.openxmlformats.org/spreadsheetml/2006/main">
  <c r="E12" i="5" l="1"/>
  <c r="E34" i="5"/>
  <c r="E87" i="5"/>
  <c r="E78" i="5"/>
  <c r="E73" i="5"/>
  <c r="E72" i="5"/>
  <c r="E51" i="5"/>
  <c r="E45" i="5"/>
  <c r="E28" i="5"/>
  <c r="E26" i="5"/>
  <c r="D11" i="5"/>
  <c r="C11" i="5"/>
  <c r="C64" i="5"/>
  <c r="D80" i="5"/>
  <c r="C80" i="5"/>
  <c r="F85" i="5"/>
  <c r="E84" i="5"/>
  <c r="D84" i="5"/>
  <c r="C84" i="5"/>
  <c r="F86" i="5"/>
  <c r="E49" i="5"/>
  <c r="D49" i="5"/>
  <c r="F50" i="5"/>
  <c r="E46" i="5"/>
  <c r="D46" i="5"/>
  <c r="C46" i="5"/>
  <c r="F48" i="5"/>
  <c r="F43" i="5"/>
  <c r="E42" i="5"/>
  <c r="E33" i="5" s="1"/>
  <c r="E11" i="5" s="1"/>
  <c r="D42" i="5"/>
  <c r="C42" i="5"/>
  <c r="D34" i="5"/>
  <c r="C34" i="5"/>
  <c r="F35" i="5"/>
  <c r="F44" i="5"/>
  <c r="D28" i="5"/>
  <c r="D26" i="5"/>
  <c r="F29" i="5"/>
  <c r="C28" i="5"/>
  <c r="F27" i="5"/>
  <c r="F42" i="5" l="1"/>
  <c r="F28" i="5"/>
  <c r="E62" i="5" l="1"/>
  <c r="E61" i="5" s="1"/>
  <c r="D62" i="5"/>
  <c r="D61" i="5" s="1"/>
  <c r="C62" i="5"/>
  <c r="C61" i="5" s="1"/>
  <c r="F63" i="5"/>
  <c r="C101" i="5"/>
  <c r="E101" i="5"/>
  <c r="D101" i="5"/>
  <c r="F102" i="5"/>
  <c r="F32" i="5"/>
  <c r="E31" i="5"/>
  <c r="E30" i="5" s="1"/>
  <c r="F26" i="5" s="1"/>
  <c r="D31" i="5"/>
  <c r="D30" i="5" s="1"/>
  <c r="C31" i="5"/>
  <c r="C30" i="5" s="1"/>
  <c r="C26" i="5" s="1"/>
  <c r="C15" i="5"/>
  <c r="D15" i="5"/>
  <c r="E15" i="5"/>
  <c r="F16" i="5"/>
  <c r="C17" i="5"/>
  <c r="D17" i="5"/>
  <c r="E17" i="5"/>
  <c r="F15" i="5" l="1"/>
  <c r="F17" i="5"/>
  <c r="F61" i="5"/>
  <c r="F62" i="5"/>
  <c r="F31" i="5"/>
  <c r="F30" i="5"/>
  <c r="B28" i="3"/>
  <c r="D11" i="3" l="1"/>
  <c r="D14" i="3" l="1"/>
  <c r="D15" i="3" l="1"/>
  <c r="D27" i="3"/>
  <c r="D28" i="3" s="1"/>
  <c r="E100" i="5" l="1"/>
  <c r="D100" i="5"/>
  <c r="C100" i="5"/>
  <c r="F103" i="5"/>
  <c r="E98" i="5"/>
  <c r="E97" i="5" s="1"/>
  <c r="D98" i="5"/>
  <c r="D97" i="5" s="1"/>
  <c r="C98" i="5"/>
  <c r="C97" i="5" s="1"/>
  <c r="F99" i="5"/>
  <c r="E95" i="5"/>
  <c r="E94" i="5" s="1"/>
  <c r="E92" i="5"/>
  <c r="E91" i="5" s="1"/>
  <c r="E81" i="5"/>
  <c r="E80" i="5" s="1"/>
  <c r="E64" i="5" s="1"/>
  <c r="E76" i="5"/>
  <c r="E66" i="5"/>
  <c r="E65" i="5" s="1"/>
  <c r="E69" i="5"/>
  <c r="E68" i="5" s="1"/>
  <c r="D23" i="5"/>
  <c r="D20" i="5"/>
  <c r="D13" i="5"/>
  <c r="D12" i="5" s="1"/>
  <c r="D40" i="5"/>
  <c r="D38" i="5"/>
  <c r="D52" i="5"/>
  <c r="D51" i="5" s="1"/>
  <c r="D45" i="5" s="1"/>
  <c r="D55" i="5"/>
  <c r="D58" i="5"/>
  <c r="D66" i="5"/>
  <c r="D65" i="5" s="1"/>
  <c r="D69" i="5"/>
  <c r="D68" i="5" s="1"/>
  <c r="D73" i="5"/>
  <c r="D76" i="5"/>
  <c r="D78" i="5"/>
  <c r="D81" i="5"/>
  <c r="D87" i="5"/>
  <c r="D92" i="5"/>
  <c r="D91" i="5" s="1"/>
  <c r="D95" i="5"/>
  <c r="D94" i="5" s="1"/>
  <c r="E58" i="5"/>
  <c r="E55" i="5"/>
  <c r="E52" i="5"/>
  <c r="E40" i="5"/>
  <c r="E38" i="5"/>
  <c r="E23" i="5"/>
  <c r="E20" i="5"/>
  <c r="E13" i="5"/>
  <c r="C58" i="5"/>
  <c r="C55" i="5"/>
  <c r="C52" i="5"/>
  <c r="C51" i="5" s="1"/>
  <c r="C49" i="5" s="1"/>
  <c r="C45" i="5" s="1"/>
  <c r="C40" i="5"/>
  <c r="C38" i="5"/>
  <c r="C23" i="5"/>
  <c r="C20" i="5"/>
  <c r="C13" i="5"/>
  <c r="C95" i="5"/>
  <c r="C94" i="5" s="1"/>
  <c r="C92" i="5"/>
  <c r="C91" i="5" s="1"/>
  <c r="C87" i="5"/>
  <c r="C81" i="5"/>
  <c r="C78" i="5"/>
  <c r="C76" i="5"/>
  <c r="C73" i="5"/>
  <c r="C69" i="5"/>
  <c r="C68" i="5" s="1"/>
  <c r="C66" i="5"/>
  <c r="C65" i="5" s="1"/>
  <c r="F89" i="5"/>
  <c r="F90" i="5"/>
  <c r="F93" i="5"/>
  <c r="F96" i="5"/>
  <c r="F82" i="5"/>
  <c r="F83" i="5"/>
  <c r="F88" i="5"/>
  <c r="F75" i="5"/>
  <c r="F77" i="5"/>
  <c r="F79" i="5"/>
  <c r="C33" i="5" l="1"/>
  <c r="F45" i="5"/>
  <c r="F49" i="5"/>
  <c r="D33" i="5"/>
  <c r="E54" i="5"/>
  <c r="C12" i="5"/>
  <c r="F101" i="5"/>
  <c r="C72" i="5"/>
  <c r="F100" i="5"/>
  <c r="F84" i="5"/>
  <c r="C54" i="5"/>
  <c r="F51" i="5"/>
  <c r="F87" i="5"/>
  <c r="F98" i="5"/>
  <c r="D54" i="5"/>
  <c r="F76" i="5"/>
  <c r="F81" i="5"/>
  <c r="F97" i="5"/>
  <c r="F94" i="5"/>
  <c r="F78" i="5"/>
  <c r="F92" i="5"/>
  <c r="F91" i="5"/>
  <c r="D72" i="5"/>
  <c r="F95" i="5"/>
  <c r="F58" i="5"/>
  <c r="F59" i="5"/>
  <c r="F60" i="5"/>
  <c r="F65" i="5"/>
  <c r="F66" i="5"/>
  <c r="F67" i="5"/>
  <c r="F68" i="5"/>
  <c r="F69" i="5"/>
  <c r="F70" i="5"/>
  <c r="F71" i="5"/>
  <c r="F73" i="5"/>
  <c r="F74" i="5"/>
  <c r="F46" i="5"/>
  <c r="F47" i="5"/>
  <c r="F52" i="5"/>
  <c r="F53" i="5"/>
  <c r="F55" i="5"/>
  <c r="F56" i="5"/>
  <c r="F57" i="5"/>
  <c r="F37" i="5"/>
  <c r="F13" i="5"/>
  <c r="F14" i="5"/>
  <c r="F18" i="5"/>
  <c r="F19" i="5"/>
  <c r="F20" i="5"/>
  <c r="F21" i="5"/>
  <c r="F22" i="5"/>
  <c r="F23" i="5"/>
  <c r="F24" i="5"/>
  <c r="F25" i="5"/>
  <c r="F34" i="5"/>
  <c r="F36" i="5"/>
  <c r="F38" i="5"/>
  <c r="F39" i="5"/>
  <c r="F40" i="5"/>
  <c r="F41" i="5"/>
  <c r="F54" i="5" l="1"/>
  <c r="F33" i="5"/>
  <c r="D64" i="5"/>
  <c r="F80" i="5"/>
  <c r="F12" i="5"/>
  <c r="F72" i="5"/>
  <c r="B14" i="3"/>
  <c r="B11" i="3"/>
  <c r="E14" i="3"/>
  <c r="E11" i="3"/>
  <c r="C10" i="5" l="1"/>
  <c r="C9" i="5" s="1"/>
  <c r="F64" i="5"/>
  <c r="E10" i="5"/>
  <c r="E9" i="5" s="1"/>
  <c r="E27" i="3"/>
  <c r="E28" i="3" s="1"/>
  <c r="E15" i="3"/>
  <c r="F11" i="5"/>
  <c r="D10" i="5"/>
  <c r="D9" i="5" s="1"/>
  <c r="B15" i="3"/>
  <c r="C14" i="3"/>
  <c r="C11" i="3"/>
  <c r="F10" i="5" l="1"/>
  <c r="C15" i="3"/>
  <c r="C27" i="3"/>
  <c r="C28" i="3" s="1"/>
  <c r="F9" i="5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14" i="3"/>
  <c r="G15" i="3"/>
  <c r="F14" i="3"/>
  <c r="F15" i="3"/>
  <c r="G10" i="3"/>
  <c r="G11" i="3"/>
  <c r="G12" i="3"/>
  <c r="G13" i="3"/>
  <c r="F10" i="3"/>
  <c r="F11" i="3"/>
  <c r="F12" i="3"/>
  <c r="F13" i="3"/>
  <c r="G9" i="3"/>
  <c r="F9" i="3"/>
</calcChain>
</file>

<file path=xl/sharedStrings.xml><?xml version="1.0" encoding="utf-8"?>
<sst xmlns="http://schemas.openxmlformats.org/spreadsheetml/2006/main" count="194" uniqueCount="105">
  <si>
    <t>6=5/2*100</t>
  </si>
  <si>
    <t>7=5/4*100</t>
  </si>
  <si>
    <t>II. POSEBNI DIO</t>
  </si>
  <si>
    <t xml:space="preserve">I. OPĆI DIO </t>
  </si>
  <si>
    <t>SAŽETAK RAČUNA PRIHODA I RASHODA I RAČUNA FINANCIRANJA</t>
  </si>
  <si>
    <t xml:space="preserve">Sažetak računa prihoda i rashoda    </t>
  </si>
  <si>
    <t>Brojčana oznaka i naziv</t>
  </si>
  <si>
    <t>Izvršenje 2023.g.</t>
  </si>
  <si>
    <t>Indeks</t>
  </si>
  <si>
    <t>6 - Prihod od poslovanja</t>
  </si>
  <si>
    <t>7 - Prihod od prodaje nefinancijske imovine</t>
  </si>
  <si>
    <t>3 - Rashodi poslovanja</t>
  </si>
  <si>
    <t>4 - Rashodi za nabavu nefinancijske imovine</t>
  </si>
  <si>
    <t>Prihod ukupno</t>
  </si>
  <si>
    <t>Rashod ukupno</t>
  </si>
  <si>
    <t>Razlika - višak / manjak</t>
  </si>
  <si>
    <t>Sažetak računa financiranja</t>
  </si>
  <si>
    <t>8 - Primici od financijske imovine i zaduživanja</t>
  </si>
  <si>
    <t>5 -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</si>
  <si>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</si>
  <si>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</si>
  <si>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</si>
  <si>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</si>
  <si>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</si>
  <si>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>IZVJEŠTAJ O PROGRAMSKOJ KLASIFIKACIJI</t>
  </si>
  <si>
    <t>6=4/3*100</t>
  </si>
  <si>
    <t>Brojčana oznaka</t>
  </si>
  <si>
    <t xml:space="preserve">Naziv   </t>
  </si>
  <si>
    <t>OSNOVNA ŠKOLA PETAR BERISLAVIĆ TROGIR</t>
  </si>
  <si>
    <t>Osnovna škola Petar Berislavić Trogir</t>
  </si>
  <si>
    <t>Glavni program C01</t>
  </si>
  <si>
    <t>Razvoj društvenih djelatnosti</t>
  </si>
  <si>
    <t xml:space="preserve">Program 4001 </t>
  </si>
  <si>
    <t>Razvoj odgojno obrazovnog sustava</t>
  </si>
  <si>
    <t>Aktivnost A400103</t>
  </si>
  <si>
    <t>Natjecanja, manifestacije i ostalo</t>
  </si>
  <si>
    <t>Izvor 1.1.1.</t>
  </si>
  <si>
    <t>Materijalni rashodi</t>
  </si>
  <si>
    <t>Aktivnost A400104</t>
  </si>
  <si>
    <t>e-škole</t>
  </si>
  <si>
    <t>Rashodi za zaposlene</t>
  </si>
  <si>
    <t xml:space="preserve">Aktivnost A400115 </t>
  </si>
  <si>
    <t>Osobni pomoćnici i pomoćnici u nastavi</t>
  </si>
  <si>
    <t>Aktivnost A400118</t>
  </si>
  <si>
    <t>Nabava udžbenika i drugih obrazovnih materijala</t>
  </si>
  <si>
    <t>Tekući projekt T400121</t>
  </si>
  <si>
    <t>Učimo zajedno VI</t>
  </si>
  <si>
    <t>Izvor 4.8.1.</t>
  </si>
  <si>
    <t>Rashodi za nabavu proizvedene dugotrajne imovine</t>
  </si>
  <si>
    <t>Izvor 5.4.1.</t>
  </si>
  <si>
    <t>Pomoći PK</t>
  </si>
  <si>
    <t>Naknade građanima i kućanstvima na temelju osiguranja i druge naknade</t>
  </si>
  <si>
    <t>Tekući projekt T400110</t>
  </si>
  <si>
    <t>Financiranje troškova prehrane za učenike OŠ</t>
  </si>
  <si>
    <t>Tekući projekt T400111</t>
  </si>
  <si>
    <t>Opskrba školskih ustanova higijenskih potrepštinama za učenice</t>
  </si>
  <si>
    <t>Ostali rashodi</t>
  </si>
  <si>
    <t>Izvor 5.1.1.</t>
  </si>
  <si>
    <t xml:space="preserve">Pomoći    </t>
  </si>
  <si>
    <t>Izvor 5.4.2.</t>
  </si>
  <si>
    <t>Pomoći  PK - prenesena sredstva</t>
  </si>
  <si>
    <t>Izvor 5.3.1.</t>
  </si>
  <si>
    <t>Pomoći EU</t>
  </si>
  <si>
    <t>Program 4030</t>
  </si>
  <si>
    <t>Osnovnoškolsko obrazovanje</t>
  </si>
  <si>
    <t>Izvor 3.2.1.</t>
  </si>
  <si>
    <t>Vlastiti prihodi PK</t>
  </si>
  <si>
    <t>Aktivnost A403001</t>
  </si>
  <si>
    <t>Rashodi djelatnosti</t>
  </si>
  <si>
    <t>Izvor 3.2.2.</t>
  </si>
  <si>
    <t>Vlastiti prihodi PK - prenesena sredstva</t>
  </si>
  <si>
    <t>Financijski rashodi</t>
  </si>
  <si>
    <t>Izvor 4.4.1.</t>
  </si>
  <si>
    <t>Prihodi za posebne namjene - Decentralizacija</t>
  </si>
  <si>
    <t>Aktivnost A4030002</t>
  </si>
  <si>
    <t>Izgradnja i uređenje objekata, te nabava i održavanje opreme</t>
  </si>
  <si>
    <t>Aktivnost A403004</t>
  </si>
  <si>
    <t>Prijevoz učenika osnovnih škola</t>
  </si>
  <si>
    <t>Aktivnost A403002</t>
  </si>
  <si>
    <t>Aktivnost A403003</t>
  </si>
  <si>
    <t>Pravno zastupanje, naknada štete i ostalo</t>
  </si>
  <si>
    <t>Pomoći PK - prenesena sredstva</t>
  </si>
  <si>
    <t>Izvor 6.2.1.</t>
  </si>
  <si>
    <t>Donacije PK</t>
  </si>
  <si>
    <t>Prihodi za posebne namjene PK</t>
  </si>
  <si>
    <t>Izvor 4.8.2.</t>
  </si>
  <si>
    <t>Prihod za posebne namjene PK - prenesena sredstva</t>
  </si>
  <si>
    <t>Izvorni plan 2024.g.</t>
  </si>
  <si>
    <t>Tekući plan/rebalans 2024.g.</t>
  </si>
  <si>
    <t>Izvršenje 2024.g.</t>
  </si>
  <si>
    <t>Učimo zajedno VII</t>
  </si>
  <si>
    <t>Tekući projekt T400122</t>
  </si>
  <si>
    <t>Prevencija mentalnog zdravlja OŠ i SŠ</t>
  </si>
  <si>
    <t>Opći prihodi i primici - prenesena sredstva</t>
  </si>
  <si>
    <t xml:space="preserve"> </t>
  </si>
  <si>
    <t xml:space="preserve">Izvor 1.1.2. </t>
  </si>
  <si>
    <t>Tekući projekt T400160</t>
  </si>
  <si>
    <t>Izvor 5.3.2.</t>
  </si>
  <si>
    <t>Pomoći EU - prenesena sredstva</t>
  </si>
  <si>
    <t>GODIŠNJI IZVJEŠTAJ O IZVRŠENJU PLANA PRORAČUNSKOG KORISNIKA DRŽAVNOG PRORAČUNA ZA 2024.G.</t>
  </si>
  <si>
    <t xml:space="preserve">Tekući projekt T400114 </t>
  </si>
  <si>
    <t>CI - izvannastavne aktivnosti</t>
  </si>
  <si>
    <t>Školski medni dan</t>
  </si>
  <si>
    <t xml:space="preserve">Tekući projekt T400101 </t>
  </si>
  <si>
    <t>Rashodi za dodatna ulaganja na nefinancijskoj imovini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</si>
</sst>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0" fillId="0" borderId="0" xfId="0"/>
    <xf numFmtId="0" fontId="2" fillId="0" borderId="3" xfId="0" applyFont="1" applyBorder="1"/>
    <xf numFmtId="4" fontId="2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4" fontId="2" fillId="4" borderId="3" xfId="0" applyNumberFormat="1" applyFont="1" applyFill="1" applyBorder="1"/>
    <xf numFmtId="0" fontId="2" fillId="4" borderId="3" xfId="0" applyFont="1" applyFill="1" applyBorder="1"/>
    <xf numFmtId="4" fontId="2" fillId="5" borderId="3" xfId="0" applyNumberFormat="1" applyFont="1" applyFill="1" applyBorder="1"/>
    <xf numFmtId="0" fontId="2" fillId="5" borderId="3" xfId="0" applyFont="1" applyFill="1" applyBorder="1"/>
    <xf numFmtId="0" fontId="3" fillId="3" borderId="3" xfId="0" applyFont="1" applyFill="1" applyBorder="1" applyAlignment="1">
      <alignment horizontal="left"/>
    </xf>
    <xf numFmtId="4" fontId="3" fillId="3" borderId="3" xfId="0" applyNumberFormat="1" applyFont="1" applyFill="1" applyBorder="1" applyAlignment="1">
      <alignment horizontal="left"/>
    </xf>
    <xf numFmtId="4" fontId="3" fillId="3" borderId="3" xfId="0" applyNumberFormat="1" applyFont="1" applyFill="1" applyBorder="1"/>
    <xf numFmtId="0" fontId="3" fillId="3" borderId="3" xfId="0" applyFont="1" applyFill="1" applyBorder="1"/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0" fontId="3" fillId="2" borderId="3" xfId="0" applyFont="1" applyFill="1" applyBorder="1"/>
    <xf numFmtId="0" fontId="2" fillId="6" borderId="3" xfId="0" applyFont="1" applyFill="1" applyBorder="1"/>
    <xf numFmtId="4" fontId="5" fillId="6" borderId="3" xfId="0" applyNumberFormat="1" applyFont="1" applyFill="1" applyBorder="1"/>
    <xf numFmtId="0" fontId="5" fillId="6" borderId="3" xfId="0" applyFont="1" applyFill="1" applyBorder="1"/>
    <xf numFmtId="4" fontId="2" fillId="6" borderId="3" xfId="0" applyNumberFormat="1" applyFont="1" applyFill="1" applyBorder="1"/>
    <xf numFmtId="4" fontId="2" fillId="5" borderId="11" xfId="0" applyNumberFormat="1" applyFont="1" applyFill="1" applyBorder="1"/>
    <xf numFmtId="0" fontId="2" fillId="5" borderId="11" xfId="0" applyFont="1" applyFill="1" applyBorder="1"/>
    <xf numFmtId="4" fontId="2" fillId="6" borderId="12" xfId="0" applyNumberFormat="1" applyFont="1" applyFill="1" applyBorder="1"/>
    <xf numFmtId="0" fontId="3" fillId="2" borderId="13" xfId="0" applyFont="1" applyFill="1" applyBorder="1" applyAlignment="1">
      <alignment horizontal="left"/>
    </xf>
    <xf numFmtId="4" fontId="3" fillId="2" borderId="13" xfId="0" applyNumberFormat="1" applyFont="1" applyFill="1" applyBorder="1" applyAlignment="1">
      <alignment horizontal="left"/>
    </xf>
    <xf numFmtId="4" fontId="3" fillId="2" borderId="13" xfId="0" applyNumberFormat="1" applyFont="1" applyFill="1" applyBorder="1"/>
    <xf numFmtId="0" fontId="3" fillId="2" borderId="13" xfId="0" applyFont="1" applyFill="1" applyBorder="1"/>
    <xf numFmtId="0" fontId="2" fillId="5" borderId="11" xfId="0" applyFont="1" applyFill="1" applyBorder="1" applyAlignment="1">
      <alignment horizontal="left"/>
    </xf>
    <xf numFmtId="4" fontId="2" fillId="5" borderId="11" xfId="0" applyNumberFormat="1" applyFont="1" applyFill="1" applyBorder="1" applyAlignment="1">
      <alignment horizontal="left"/>
    </xf>
    <xf numFmtId="4" fontId="2" fillId="6" borderId="13" xfId="0" applyNumberFormat="1" applyFont="1" applyFill="1" applyBorder="1"/>
    <xf numFmtId="0" fontId="2" fillId="6" borderId="13" xfId="0" applyFont="1" applyFill="1" applyBorder="1"/>
    <xf numFmtId="4" fontId="2" fillId="0" borderId="12" xfId="0" applyNumberFormat="1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4" fontId="0" fillId="0" borderId="3" xfId="0" applyNumberFormat="1" applyFont="1" applyBorder="1"/>
    <xf numFmtId="0" fontId="4" fillId="4" borderId="3" xfId="0" applyFont="1" applyFill="1" applyBorder="1"/>
    <xf numFmtId="4" fontId="4" fillId="4" borderId="3" xfId="0" applyNumberFormat="1" applyFont="1" applyFill="1" applyBorder="1"/>
    <xf numFmtId="0" fontId="0" fillId="5" borderId="3" xfId="0" applyFont="1" applyFill="1" applyBorder="1"/>
    <xf numFmtId="4" fontId="0" fillId="5" borderId="3" xfId="0" applyNumberFormat="1" applyFont="1" applyFill="1" applyBorder="1"/>
    <xf numFmtId="0" fontId="0" fillId="0" borderId="0" xfId="0" applyFont="1"/>
    <xf numFmtId="0" fontId="0" fillId="4" borderId="3" xfId="0" applyFont="1" applyFill="1" applyBorder="1"/>
    <xf numFmtId="4" fontId="0" fillId="4" borderId="3" xfId="0" applyNumberFormat="1" applyFont="1" applyFill="1" applyBorder="1"/>
    <xf numFmtId="0" fontId="0" fillId="0" borderId="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5" borderId="3" xfId="0" applyFont="1" applyFill="1" applyBorder="1" applyAlignment="1"/>
    <xf numFmtId="0" fontId="2" fillId="4" borderId="3" xfId="0" applyFont="1" applyFill="1" applyBorder="1" applyAlignment="1"/>
    <xf numFmtId="0" fontId="2" fillId="0" borderId="3" xfId="0" applyFont="1" applyBorder="1" applyAlignment="1"/>
    <xf numFmtId="0" fontId="2" fillId="0" borderId="3" xfId="0" applyFont="1" applyFill="1" applyBorder="1"/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6" borderId="0" xfId="0" applyNumberFormat="1" applyFont="1" applyFill="1" applyBorder="1"/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mruColors>
      <color rgb="FF99FF33"/>
      <color rgb="FFFFCCFF"/>
      <color rgb="FFCCCCFF"/>
      <color rgb="FFCC99FF"/>
      <color rgb="FFFF99FF"/>
      <color rgb="FFFF00FF"/>
      <color rgb="FFFF33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E32" sqref="E32"/>
    </sheetView>
  </sheetViews>
  <sheetFormatPr defaultRowHeight="15" x14ac:dyDescent="0.25"/>
  <cols>
    <col min="1" max="1" width="45.28515625" bestFit="1" customWidth="1"/>
    <col min="2" max="3" width="11.7109375" bestFit="1" customWidth="1"/>
    <col min="4" max="4" width="13.42578125" bestFit="1" customWidth="1"/>
    <col min="5" max="5" width="11.7109375" bestFit="1" customWidth="1"/>
    <col min="6" max="6" width="12" bestFit="1" customWidth="1"/>
    <col min="7" max="7" width="12.7109375" customWidth="1"/>
    <col min="10" max="10" width="17.5703125" customWidth="1"/>
    <col min="11" max="11" width="15" customWidth="1"/>
  </cols>
  <sheetData>
    <row r="1" spans="1:10" s="1" customFormat="1" x14ac:dyDescent="0.25">
      <c r="A1" s="67" t="s">
        <v>28</v>
      </c>
      <c r="B1" s="67"/>
      <c r="C1" s="67"/>
      <c r="D1" s="67"/>
      <c r="E1" s="67"/>
      <c r="F1" s="67"/>
      <c r="G1" s="67"/>
    </row>
    <row r="2" spans="1:10" x14ac:dyDescent="0.25">
      <c r="A2" s="68" t="s">
        <v>99</v>
      </c>
      <c r="B2" s="69"/>
      <c r="C2" s="69"/>
      <c r="D2" s="69"/>
      <c r="E2" s="69"/>
      <c r="F2" s="69"/>
      <c r="G2" s="70"/>
    </row>
    <row r="3" spans="1:10" x14ac:dyDescent="0.25">
      <c r="A3" s="71"/>
      <c r="B3" s="72"/>
      <c r="C3" s="72"/>
      <c r="D3" s="72"/>
      <c r="E3" s="72"/>
      <c r="F3" s="72"/>
      <c r="G3" s="73"/>
    </row>
    <row r="4" spans="1:10" x14ac:dyDescent="0.25">
      <c r="A4" s="74" t="s">
        <v>3</v>
      </c>
      <c r="B4" s="75"/>
      <c r="C4" s="75"/>
      <c r="D4" s="75"/>
      <c r="E4" s="75"/>
      <c r="F4" s="75"/>
      <c r="G4" s="76"/>
    </row>
    <row r="5" spans="1:10" x14ac:dyDescent="0.25">
      <c r="A5" s="74" t="s">
        <v>4</v>
      </c>
      <c r="B5" s="75"/>
      <c r="C5" s="75"/>
      <c r="D5" s="75"/>
      <c r="E5" s="75"/>
      <c r="F5" s="75"/>
      <c r="G5" s="76"/>
    </row>
    <row r="6" spans="1:10" x14ac:dyDescent="0.25">
      <c r="A6" s="77" t="s">
        <v>5</v>
      </c>
      <c r="B6" s="78"/>
      <c r="C6" s="78"/>
      <c r="D6" s="78"/>
      <c r="E6" s="78"/>
      <c r="F6" s="78"/>
      <c r="G6" s="79"/>
    </row>
    <row r="7" spans="1:10" ht="45" x14ac:dyDescent="0.25">
      <c r="A7" s="40" t="s">
        <v>6</v>
      </c>
      <c r="B7" s="40" t="s">
        <v>7</v>
      </c>
      <c r="C7" s="40" t="s">
        <v>87</v>
      </c>
      <c r="D7" s="40" t="s">
        <v>88</v>
      </c>
      <c r="E7" s="40" t="s">
        <v>89</v>
      </c>
      <c r="F7" s="40" t="s">
        <v>8</v>
      </c>
      <c r="G7" s="40" t="s">
        <v>8</v>
      </c>
    </row>
    <row r="8" spans="1:10" s="1" customFormat="1" ht="14.1" customHeight="1" x14ac:dyDescent="0.2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2" t="s">
        <v>0</v>
      </c>
      <c r="G8" s="42" t="s">
        <v>1</v>
      </c>
      <c r="J8" s="6"/>
    </row>
    <row r="9" spans="1:10" x14ac:dyDescent="0.25">
      <c r="A9" s="43" t="s">
        <v>9</v>
      </c>
      <c r="B9" s="44">
        <v>1283133.73</v>
      </c>
      <c r="C9" s="44">
        <v>1214688</v>
      </c>
      <c r="D9" s="44">
        <v>1487768.58</v>
      </c>
      <c r="E9" s="44">
        <v>1569352.17</v>
      </c>
      <c r="F9" s="43">
        <f>E9/B9*100</f>
        <v>122.30620498145583</v>
      </c>
      <c r="G9" s="43">
        <f>E9/D9*100</f>
        <v>105.48362098089206</v>
      </c>
      <c r="J9" s="6"/>
    </row>
    <row r="10" spans="1:10" x14ac:dyDescent="0.25">
      <c r="A10" s="43" t="s">
        <v>10</v>
      </c>
      <c r="B10" s="44">
        <v>0</v>
      </c>
      <c r="C10" s="44">
        <v>0</v>
      </c>
      <c r="D10" s="44">
        <v>0</v>
      </c>
      <c r="E10" s="44">
        <v>0</v>
      </c>
      <c r="F10" s="43" t="e">
        <f t="shared" ref="F10:F15" si="0">E10/B10*100</f>
        <v>#DIV/0!</v>
      </c>
      <c r="G10" s="43" t="e">
        <f t="shared" ref="G10:G15" si="1">E10/D10*100</f>
        <v>#DIV/0!</v>
      </c>
      <c r="I10" s="6"/>
      <c r="J10" s="6"/>
    </row>
    <row r="11" spans="1:10" x14ac:dyDescent="0.25">
      <c r="A11" s="45" t="s">
        <v>13</v>
      </c>
      <c r="B11" s="46">
        <f>B9+B10</f>
        <v>1283133.73</v>
      </c>
      <c r="C11" s="46">
        <f>C9+C10</f>
        <v>1214688</v>
      </c>
      <c r="D11" s="46">
        <f>(D9+D10)</f>
        <v>1487768.58</v>
      </c>
      <c r="E11" s="46">
        <f>E9+E10</f>
        <v>1569352.17</v>
      </c>
      <c r="F11" s="45">
        <f t="shared" si="0"/>
        <v>122.30620498145583</v>
      </c>
      <c r="G11" s="45">
        <f t="shared" si="1"/>
        <v>105.48362098089206</v>
      </c>
      <c r="I11" s="6"/>
      <c r="J11" s="6"/>
    </row>
    <row r="12" spans="1:10" x14ac:dyDescent="0.25">
      <c r="A12" s="43" t="s">
        <v>11</v>
      </c>
      <c r="B12" s="44">
        <v>1258703.58</v>
      </c>
      <c r="C12" s="44">
        <v>1285594.94</v>
      </c>
      <c r="D12" s="44">
        <v>1561486.45</v>
      </c>
      <c r="E12" s="44">
        <v>1528650.59</v>
      </c>
      <c r="F12" s="43">
        <f t="shared" si="0"/>
        <v>121.44643220924183</v>
      </c>
      <c r="G12" s="43">
        <f t="shared" si="1"/>
        <v>97.897140894178108</v>
      </c>
      <c r="I12" s="6"/>
      <c r="J12" s="6"/>
    </row>
    <row r="13" spans="1:10" x14ac:dyDescent="0.25">
      <c r="A13" s="43" t="s">
        <v>12</v>
      </c>
      <c r="B13" s="44">
        <v>22531.09</v>
      </c>
      <c r="C13" s="44">
        <v>24000</v>
      </c>
      <c r="D13" s="44">
        <v>33657.800000000003</v>
      </c>
      <c r="E13" s="44">
        <v>33815.94</v>
      </c>
      <c r="F13" s="43">
        <f t="shared" si="0"/>
        <v>150.08568160705943</v>
      </c>
      <c r="G13" s="43">
        <f t="shared" si="1"/>
        <v>100.46984651403241</v>
      </c>
      <c r="J13" s="6"/>
    </row>
    <row r="14" spans="1:10" x14ac:dyDescent="0.25">
      <c r="A14" s="45" t="s">
        <v>14</v>
      </c>
      <c r="B14" s="46">
        <f>B12+B13</f>
        <v>1281234.6700000002</v>
      </c>
      <c r="C14" s="46">
        <f>C12+C13</f>
        <v>1309594.94</v>
      </c>
      <c r="D14" s="46">
        <f>D12+D13</f>
        <v>1595144.25</v>
      </c>
      <c r="E14" s="46">
        <f>E12+E13</f>
        <v>1562466.53</v>
      </c>
      <c r="F14" s="45">
        <f t="shared" si="0"/>
        <v>121.95006633718396</v>
      </c>
      <c r="G14" s="45">
        <f t="shared" si="1"/>
        <v>97.951425396167153</v>
      </c>
      <c r="J14" s="6"/>
    </row>
    <row r="15" spans="1:10" x14ac:dyDescent="0.25">
      <c r="A15" s="47" t="s">
        <v>15</v>
      </c>
      <c r="B15" s="48">
        <f>B11-B14</f>
        <v>1899.059999999823</v>
      </c>
      <c r="C15" s="48">
        <f>C11-C14</f>
        <v>-94906.939999999944</v>
      </c>
      <c r="D15" s="48">
        <f>D11-D14</f>
        <v>-107375.66999999993</v>
      </c>
      <c r="E15" s="48">
        <f>E11-E14</f>
        <v>6885.6399999998976</v>
      </c>
      <c r="F15" s="47">
        <f t="shared" si="0"/>
        <v>362.58148768340857</v>
      </c>
      <c r="G15" s="47">
        <f t="shared" si="1"/>
        <v>-6.4126631293661793</v>
      </c>
      <c r="J15" s="6"/>
    </row>
    <row r="16" spans="1:10" x14ac:dyDescent="0.25">
      <c r="A16" s="49"/>
      <c r="B16" s="49"/>
      <c r="C16" s="49"/>
      <c r="D16" s="49"/>
      <c r="E16" s="49"/>
      <c r="F16" s="49"/>
      <c r="G16" s="49"/>
      <c r="J16" s="6"/>
    </row>
    <row r="17" spans="1:10" x14ac:dyDescent="0.25">
      <c r="A17" s="49"/>
      <c r="B17" s="49"/>
      <c r="C17" s="49"/>
      <c r="D17" s="49"/>
      <c r="E17" s="49"/>
      <c r="F17" s="49"/>
      <c r="G17" s="49"/>
      <c r="J17" s="6"/>
    </row>
    <row r="18" spans="1:10" x14ac:dyDescent="0.25">
      <c r="A18" s="64" t="s">
        <v>16</v>
      </c>
      <c r="B18" s="65"/>
      <c r="C18" s="65"/>
      <c r="D18" s="65"/>
      <c r="E18" s="65"/>
      <c r="F18" s="65"/>
      <c r="G18" s="66"/>
      <c r="J18" s="6"/>
    </row>
    <row r="19" spans="1:10" ht="45" x14ac:dyDescent="0.25">
      <c r="A19" s="40" t="s">
        <v>6</v>
      </c>
      <c r="B19" s="40" t="s">
        <v>7</v>
      </c>
      <c r="C19" s="40" t="s">
        <v>87</v>
      </c>
      <c r="D19" s="40" t="s">
        <v>88</v>
      </c>
      <c r="E19" s="40" t="s">
        <v>89</v>
      </c>
      <c r="F19" s="40" t="s">
        <v>8</v>
      </c>
      <c r="G19" s="40" t="s">
        <v>8</v>
      </c>
      <c r="J19" s="6"/>
    </row>
    <row r="20" spans="1:10" x14ac:dyDescent="0.25">
      <c r="A20" s="41">
        <v>1</v>
      </c>
      <c r="B20" s="41">
        <v>2</v>
      </c>
      <c r="C20" s="41">
        <v>3</v>
      </c>
      <c r="D20" s="41">
        <v>4</v>
      </c>
      <c r="E20" s="41">
        <v>5</v>
      </c>
      <c r="F20" s="42" t="s">
        <v>0</v>
      </c>
      <c r="G20" s="42" t="s">
        <v>1</v>
      </c>
      <c r="J20" s="6"/>
    </row>
    <row r="21" spans="1:10" x14ac:dyDescent="0.25">
      <c r="A21" s="43" t="s">
        <v>17</v>
      </c>
      <c r="B21" s="44">
        <v>0</v>
      </c>
      <c r="C21" s="44">
        <v>0</v>
      </c>
      <c r="D21" s="44">
        <v>0</v>
      </c>
      <c r="E21" s="44">
        <v>0</v>
      </c>
      <c r="F21" s="43" t="e">
        <f>E21/B21*100</f>
        <v>#DIV/0!</v>
      </c>
      <c r="G21" s="43" t="e">
        <f>E21/D21*100</f>
        <v>#DIV/0!</v>
      </c>
      <c r="J21" s="6"/>
    </row>
    <row r="22" spans="1:10" x14ac:dyDescent="0.25">
      <c r="A22" s="43" t="s">
        <v>18</v>
      </c>
      <c r="B22" s="44">
        <v>0</v>
      </c>
      <c r="C22" s="44">
        <v>0</v>
      </c>
      <c r="D22" s="44">
        <v>0</v>
      </c>
      <c r="E22" s="44">
        <v>0</v>
      </c>
      <c r="F22" s="43" t="e">
        <f t="shared" ref="F22:F28" si="2">E22/B22*100</f>
        <v>#DIV/0!</v>
      </c>
      <c r="G22" s="43" t="e">
        <f t="shared" ref="G22:G28" si="3">E22/D22*100</f>
        <v>#DIV/0!</v>
      </c>
      <c r="J22" s="6"/>
    </row>
    <row r="23" spans="1:10" x14ac:dyDescent="0.25">
      <c r="A23" s="50" t="s">
        <v>19</v>
      </c>
      <c r="B23" s="51">
        <v>0</v>
      </c>
      <c r="C23" s="51">
        <v>0</v>
      </c>
      <c r="D23" s="51">
        <v>0</v>
      </c>
      <c r="E23" s="51">
        <v>0</v>
      </c>
      <c r="F23" s="50" t="e">
        <f t="shared" si="2"/>
        <v>#DIV/0!</v>
      </c>
      <c r="G23" s="50" t="e">
        <f t="shared" si="3"/>
        <v>#DIV/0!</v>
      </c>
      <c r="J23" s="6"/>
    </row>
    <row r="24" spans="1:10" x14ac:dyDescent="0.25">
      <c r="A24" s="43" t="s">
        <v>11</v>
      </c>
      <c r="B24" s="44">
        <v>1258703.58</v>
      </c>
      <c r="C24" s="44">
        <v>1309594.94</v>
      </c>
      <c r="D24" s="44">
        <v>1561486.45</v>
      </c>
      <c r="E24" s="44">
        <v>1528650.59</v>
      </c>
      <c r="F24" s="43">
        <f t="shared" si="2"/>
        <v>121.44643220924183</v>
      </c>
      <c r="G24" s="43">
        <f t="shared" si="3"/>
        <v>97.897140894178108</v>
      </c>
      <c r="J24" s="6"/>
    </row>
    <row r="25" spans="1:10" x14ac:dyDescent="0.25">
      <c r="A25" s="43" t="s">
        <v>20</v>
      </c>
      <c r="B25" s="44">
        <v>1524.28</v>
      </c>
      <c r="C25" s="44">
        <v>0</v>
      </c>
      <c r="D25" s="44">
        <v>14507.03</v>
      </c>
      <c r="E25" s="44">
        <v>0</v>
      </c>
      <c r="F25" s="43">
        <f t="shared" si="2"/>
        <v>0</v>
      </c>
      <c r="G25" s="43">
        <f t="shared" si="3"/>
        <v>0</v>
      </c>
      <c r="J25" s="6"/>
    </row>
    <row r="26" spans="1:10" x14ac:dyDescent="0.25">
      <c r="A26" s="52" t="s">
        <v>21</v>
      </c>
      <c r="B26" s="44">
        <v>0</v>
      </c>
      <c r="C26" s="44">
        <v>0</v>
      </c>
      <c r="D26" s="44">
        <v>0</v>
      </c>
      <c r="E26" s="44">
        <v>0</v>
      </c>
      <c r="F26" s="43" t="e">
        <f t="shared" si="2"/>
        <v>#DIV/0!</v>
      </c>
      <c r="G26" s="43" t="e">
        <f t="shared" si="3"/>
        <v>#DIV/0!</v>
      </c>
      <c r="J26" s="6"/>
    </row>
    <row r="27" spans="1:10" x14ac:dyDescent="0.25">
      <c r="A27" s="50" t="s">
        <v>22</v>
      </c>
      <c r="B27" s="51">
        <v>1899.06</v>
      </c>
      <c r="C27" s="51">
        <f>C11-(C14+C23)</f>
        <v>-94906.939999999944</v>
      </c>
      <c r="D27" s="51">
        <f>D11-(D14+D23)</f>
        <v>-107375.66999999993</v>
      </c>
      <c r="E27" s="51">
        <f>E11-(E14+E23)</f>
        <v>6885.6399999998976</v>
      </c>
      <c r="F27" s="50">
        <f t="shared" si="2"/>
        <v>362.5814876833748</v>
      </c>
      <c r="G27" s="50">
        <f t="shared" si="3"/>
        <v>-6.4126631293661793</v>
      </c>
      <c r="J27" s="6"/>
    </row>
    <row r="28" spans="1:10" x14ac:dyDescent="0.25">
      <c r="A28" s="47" t="s">
        <v>23</v>
      </c>
      <c r="B28" s="48">
        <f>B25+B27</f>
        <v>3423.34</v>
      </c>
      <c r="C28" s="48">
        <f>C25+C27</f>
        <v>-94906.939999999944</v>
      </c>
      <c r="D28" s="48">
        <f>D25+D27</f>
        <v>-92868.639999999927</v>
      </c>
      <c r="E28" s="48">
        <f>E25+E27</f>
        <v>6885.6399999998976</v>
      </c>
      <c r="F28" s="47">
        <f t="shared" si="2"/>
        <v>201.13806983822516</v>
      </c>
      <c r="G28" s="47">
        <f t="shared" si="3"/>
        <v>-7.4143866002559138</v>
      </c>
    </row>
  </sheetData>
  <mergeCells count="6">
    <mergeCell ref="A18:G18"/>
    <mergeCell ref="A1:G1"/>
    <mergeCell ref="A2:G3"/>
    <mergeCell ref="A4:G4"/>
    <mergeCell ref="A5:G5"/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67" zoomScale="85" zoomScaleNormal="85" workbookViewId="0">
      <selection activeCell="E102" sqref="E102:E103"/>
    </sheetView>
  </sheetViews>
  <sheetFormatPr defaultRowHeight="15" x14ac:dyDescent="0.25"/>
  <cols>
    <col min="1" max="1" width="25" bestFit="1" customWidth="1"/>
    <col min="2" max="2" width="72.7109375" bestFit="1" customWidth="1"/>
    <col min="3" max="3" width="13.85546875" bestFit="1" customWidth="1"/>
    <col min="4" max="4" width="15.28515625" bestFit="1" customWidth="1"/>
    <col min="5" max="5" width="13.85546875" bestFit="1" customWidth="1"/>
    <col min="6" max="6" width="14.28515625" bestFit="1" customWidth="1"/>
    <col min="8" max="8" width="19.7109375" customWidth="1"/>
    <col min="9" max="9" width="18.85546875" customWidth="1"/>
  </cols>
  <sheetData>
    <row r="1" spans="1:9" s="1" customFormat="1" ht="15.75" x14ac:dyDescent="0.25">
      <c r="A1" s="84" t="s">
        <v>28</v>
      </c>
      <c r="B1" s="85"/>
      <c r="C1" s="85"/>
      <c r="D1" s="85"/>
      <c r="E1" s="85"/>
      <c r="F1" s="85"/>
    </row>
    <row r="2" spans="1:9" x14ac:dyDescent="0.25">
      <c r="A2" s="80" t="s">
        <v>99</v>
      </c>
      <c r="B2" s="80"/>
      <c r="C2" s="80"/>
      <c r="D2" s="80"/>
      <c r="E2" s="80"/>
      <c r="F2" s="80"/>
    </row>
    <row r="3" spans="1:9" x14ac:dyDescent="0.25">
      <c r="A3" s="80"/>
      <c r="B3" s="80"/>
      <c r="C3" s="80"/>
      <c r="D3" s="80"/>
      <c r="E3" s="80"/>
      <c r="F3" s="80"/>
    </row>
    <row r="4" spans="1:9" ht="15.75" x14ac:dyDescent="0.25">
      <c r="A4" s="81" t="s">
        <v>2</v>
      </c>
      <c r="B4" s="81"/>
      <c r="C4" s="81"/>
      <c r="D4" s="81"/>
      <c r="E4" s="81"/>
      <c r="F4" s="81"/>
    </row>
    <row r="5" spans="1:9" ht="15.75" x14ac:dyDescent="0.25">
      <c r="A5" s="81" t="s">
        <v>24</v>
      </c>
      <c r="B5" s="81"/>
      <c r="C5" s="81"/>
      <c r="D5" s="81"/>
      <c r="E5" s="81"/>
      <c r="F5" s="81"/>
    </row>
    <row r="6" spans="1:9" ht="47.25" x14ac:dyDescent="0.25">
      <c r="A6" s="4" t="s">
        <v>6</v>
      </c>
      <c r="B6" s="4"/>
      <c r="C6" s="4" t="s">
        <v>87</v>
      </c>
      <c r="D6" s="4" t="s">
        <v>88</v>
      </c>
      <c r="E6" s="4" t="s">
        <v>89</v>
      </c>
      <c r="F6" s="4" t="s">
        <v>8</v>
      </c>
    </row>
    <row r="7" spans="1:9" ht="15.75" x14ac:dyDescent="0.25">
      <c r="A7" s="82">
        <v>1</v>
      </c>
      <c r="B7" s="83"/>
      <c r="C7" s="4">
        <v>2</v>
      </c>
      <c r="D7" s="4">
        <v>3</v>
      </c>
      <c r="E7" s="4">
        <v>4</v>
      </c>
      <c r="F7" s="5" t="s">
        <v>25</v>
      </c>
    </row>
    <row r="8" spans="1:9" s="1" customFormat="1" ht="15.75" x14ac:dyDescent="0.25">
      <c r="A8" s="53" t="s">
        <v>26</v>
      </c>
      <c r="B8" s="54" t="s">
        <v>27</v>
      </c>
      <c r="C8" s="4"/>
      <c r="D8" s="4"/>
      <c r="E8" s="4"/>
      <c r="F8" s="5"/>
    </row>
    <row r="9" spans="1:9" ht="15.75" x14ac:dyDescent="0.25">
      <c r="A9" s="20">
        <v>12809</v>
      </c>
      <c r="B9" s="21" t="s">
        <v>29</v>
      </c>
      <c r="C9" s="22">
        <f>C10</f>
        <v>1309594.9400000002</v>
      </c>
      <c r="D9" s="22">
        <f>D10</f>
        <v>1595144.2499999998</v>
      </c>
      <c r="E9" s="22">
        <f>E10</f>
        <v>1562466.5299999998</v>
      </c>
      <c r="F9" s="23">
        <f>E9/D9*100</f>
        <v>97.951425396167153</v>
      </c>
    </row>
    <row r="10" spans="1:9" ht="15.6" customHeight="1" x14ac:dyDescent="0.25">
      <c r="A10" s="31" t="s">
        <v>30</v>
      </c>
      <c r="B10" s="32" t="s">
        <v>31</v>
      </c>
      <c r="C10" s="33">
        <f>(C11+C64)</f>
        <v>1309594.9400000002</v>
      </c>
      <c r="D10" s="33">
        <f>(D11+D64)</f>
        <v>1595144.2499999998</v>
      </c>
      <c r="E10" s="33">
        <f>(E11+E64)</f>
        <v>1562466.5299999998</v>
      </c>
      <c r="F10" s="34">
        <f t="shared" ref="F10:F81" si="0">E10/D10*100</f>
        <v>97.951425396167153</v>
      </c>
    </row>
    <row r="11" spans="1:9" ht="15.6" customHeight="1" x14ac:dyDescent="0.25">
      <c r="A11" s="16" t="s">
        <v>32</v>
      </c>
      <c r="B11" s="17" t="s">
        <v>33</v>
      </c>
      <c r="C11" s="18">
        <f>(C12+C33+C45+C51+C54)</f>
        <v>197117.57</v>
      </c>
      <c r="D11" s="18">
        <f>(D12+D30+D33+D45+D51+D54+D61)</f>
        <v>225819.15999999997</v>
      </c>
      <c r="E11" s="18">
        <f>(E12+E30+E33+E45+E51+E54+E61)</f>
        <v>218901.02000000002</v>
      </c>
      <c r="F11" s="19">
        <f t="shared" si="0"/>
        <v>96.936424703731987</v>
      </c>
    </row>
    <row r="12" spans="1:9" s="1" customFormat="1" ht="15.6" customHeight="1" x14ac:dyDescent="0.25">
      <c r="A12" s="35" t="s">
        <v>36</v>
      </c>
      <c r="B12" s="36"/>
      <c r="C12" s="28">
        <f>(C13+C15+C17+C20+C23)</f>
        <v>12916.220000000001</v>
      </c>
      <c r="D12" s="28">
        <f>(D13+D15+D17+D20+D23+D26+D28)</f>
        <v>18458.41</v>
      </c>
      <c r="E12" s="28">
        <f>(E13+E15+E17+E20+E23+E26+E28)</f>
        <v>17287.18</v>
      </c>
      <c r="F12" s="29">
        <f t="shared" si="0"/>
        <v>93.654762246585705</v>
      </c>
    </row>
    <row r="13" spans="1:9" ht="15.6" customHeight="1" x14ac:dyDescent="0.25">
      <c r="A13" s="10" t="s">
        <v>34</v>
      </c>
      <c r="B13" s="11" t="s">
        <v>35</v>
      </c>
      <c r="C13" s="12">
        <f>C14</f>
        <v>554.55999999999995</v>
      </c>
      <c r="D13" s="12">
        <f>D14</f>
        <v>554.55999999999995</v>
      </c>
      <c r="E13" s="12">
        <f>E14</f>
        <v>554.55999999999995</v>
      </c>
      <c r="F13" s="13">
        <f t="shared" si="0"/>
        <v>100</v>
      </c>
    </row>
    <row r="14" spans="1:9" ht="15.6" customHeight="1" x14ac:dyDescent="0.25">
      <c r="A14" s="9">
        <v>32</v>
      </c>
      <c r="B14" s="8" t="s">
        <v>37</v>
      </c>
      <c r="C14" s="3">
        <v>554.55999999999995</v>
      </c>
      <c r="D14" s="3">
        <v>554.55999999999995</v>
      </c>
      <c r="E14" s="27">
        <v>554.55999999999995</v>
      </c>
      <c r="F14" s="24">
        <f t="shared" si="0"/>
        <v>100</v>
      </c>
      <c r="H14" s="39"/>
      <c r="I14" s="39"/>
    </row>
    <row r="15" spans="1:9" ht="15.6" customHeight="1" x14ac:dyDescent="0.25">
      <c r="A15" s="10" t="s">
        <v>38</v>
      </c>
      <c r="B15" s="11" t="s">
        <v>39</v>
      </c>
      <c r="C15" s="12">
        <f>C16</f>
        <v>729.96</v>
      </c>
      <c r="D15" s="12">
        <f>D16</f>
        <v>729.96</v>
      </c>
      <c r="E15" s="12">
        <f>E16</f>
        <v>729.96</v>
      </c>
      <c r="F15" s="13">
        <f t="shared" si="0"/>
        <v>100</v>
      </c>
    </row>
    <row r="16" spans="1:9" ht="14.45" customHeight="1" x14ac:dyDescent="0.25">
      <c r="A16" s="9">
        <v>31</v>
      </c>
      <c r="B16" s="7" t="s">
        <v>40</v>
      </c>
      <c r="C16" s="3">
        <v>729.96</v>
      </c>
      <c r="D16" s="3">
        <v>729.96</v>
      </c>
      <c r="E16" s="27">
        <v>729.96</v>
      </c>
      <c r="F16" s="24">
        <f t="shared" si="0"/>
        <v>100</v>
      </c>
      <c r="H16" s="39"/>
      <c r="I16" t="s">
        <v>94</v>
      </c>
    </row>
    <row r="17" spans="1:8" ht="15.75" x14ac:dyDescent="0.25">
      <c r="A17" s="10" t="s">
        <v>41</v>
      </c>
      <c r="B17" s="10" t="s">
        <v>42</v>
      </c>
      <c r="C17" s="12">
        <f>(C18+C19)</f>
        <v>3024.14</v>
      </c>
      <c r="D17" s="12">
        <f>(D18+D19)</f>
        <v>5535.35</v>
      </c>
      <c r="E17" s="12">
        <f>(E18+E19)</f>
        <v>5034.26</v>
      </c>
      <c r="F17" s="13">
        <f t="shared" si="0"/>
        <v>90.94745589709774</v>
      </c>
      <c r="H17" s="6"/>
    </row>
    <row r="18" spans="1:8" ht="15.75" x14ac:dyDescent="0.25">
      <c r="A18" s="9">
        <v>31</v>
      </c>
      <c r="B18" s="7" t="s">
        <v>40</v>
      </c>
      <c r="C18" s="3">
        <v>2196.2399999999998</v>
      </c>
      <c r="D18" s="3">
        <v>4478.46</v>
      </c>
      <c r="E18" s="27">
        <v>4283.51</v>
      </c>
      <c r="F18" s="24">
        <f t="shared" si="0"/>
        <v>95.646941136015499</v>
      </c>
      <c r="H18" s="6"/>
    </row>
    <row r="19" spans="1:8" ht="15.75" x14ac:dyDescent="0.25">
      <c r="A19" s="9">
        <v>32</v>
      </c>
      <c r="B19" s="7" t="s">
        <v>37</v>
      </c>
      <c r="C19" s="3">
        <v>827.9</v>
      </c>
      <c r="D19" s="3">
        <v>1056.8900000000001</v>
      </c>
      <c r="E19" s="27">
        <v>750.75</v>
      </c>
      <c r="F19" s="24">
        <f t="shared" si="0"/>
        <v>71.033882428634953</v>
      </c>
    </row>
    <row r="20" spans="1:8" ht="15.75" x14ac:dyDescent="0.25">
      <c r="A20" s="10" t="s">
        <v>45</v>
      </c>
      <c r="B20" s="10" t="s">
        <v>46</v>
      </c>
      <c r="C20" s="12">
        <f>(C21+C22)</f>
        <v>6025.29</v>
      </c>
      <c r="D20" s="12">
        <f>(D21+D22)</f>
        <v>6813.23</v>
      </c>
      <c r="E20" s="12">
        <f>(E21+E22)</f>
        <v>6813.23</v>
      </c>
      <c r="F20" s="13">
        <f t="shared" si="0"/>
        <v>100</v>
      </c>
    </row>
    <row r="21" spans="1:8" ht="15.75" x14ac:dyDescent="0.25">
      <c r="A21" s="9">
        <v>31</v>
      </c>
      <c r="B21" s="7" t="s">
        <v>40</v>
      </c>
      <c r="C21" s="3">
        <v>6025.29</v>
      </c>
      <c r="D21" s="3">
        <v>6813.23</v>
      </c>
      <c r="E21" s="27">
        <v>6813.23</v>
      </c>
      <c r="F21" s="24">
        <f t="shared" si="0"/>
        <v>100</v>
      </c>
    </row>
    <row r="22" spans="1:8" ht="15.75" x14ac:dyDescent="0.25">
      <c r="A22" s="7">
        <v>32</v>
      </c>
      <c r="B22" s="2" t="s">
        <v>37</v>
      </c>
      <c r="C22" s="3">
        <v>0</v>
      </c>
      <c r="D22" s="3">
        <v>0</v>
      </c>
      <c r="E22" s="27">
        <v>0</v>
      </c>
      <c r="F22" s="24" t="e">
        <f t="shared" si="0"/>
        <v>#DIV/0!</v>
      </c>
    </row>
    <row r="23" spans="1:8" ht="15.75" x14ac:dyDescent="0.25">
      <c r="A23" s="13" t="s">
        <v>91</v>
      </c>
      <c r="B23" s="13" t="s">
        <v>90</v>
      </c>
      <c r="C23" s="12">
        <f>(C24+C25)</f>
        <v>2582.27</v>
      </c>
      <c r="D23" s="12">
        <f>(D24+D25)</f>
        <v>3212.46</v>
      </c>
      <c r="E23" s="12">
        <f>(E24+E25)</f>
        <v>2885.73</v>
      </c>
      <c r="F23" s="13">
        <f t="shared" si="0"/>
        <v>89.829289703218095</v>
      </c>
    </row>
    <row r="24" spans="1:8" ht="15.75" x14ac:dyDescent="0.25">
      <c r="A24" s="7">
        <v>31</v>
      </c>
      <c r="B24" s="7" t="s">
        <v>40</v>
      </c>
      <c r="C24" s="3">
        <v>2582.27</v>
      </c>
      <c r="D24" s="3">
        <v>3145.16</v>
      </c>
      <c r="E24" s="27">
        <v>2818.43</v>
      </c>
      <c r="F24" s="24">
        <f t="shared" si="0"/>
        <v>89.611657276577333</v>
      </c>
    </row>
    <row r="25" spans="1:8" ht="15.75" x14ac:dyDescent="0.25">
      <c r="A25" s="7">
        <v>32</v>
      </c>
      <c r="B25" s="7" t="s">
        <v>37</v>
      </c>
      <c r="C25" s="3">
        <v>0</v>
      </c>
      <c r="D25" s="3">
        <v>67.3</v>
      </c>
      <c r="E25" s="27">
        <v>67.3</v>
      </c>
      <c r="F25" s="24">
        <f t="shared" si="0"/>
        <v>100</v>
      </c>
    </row>
    <row r="26" spans="1:8" s="1" customFormat="1" ht="15.75" x14ac:dyDescent="0.25">
      <c r="A26" s="13" t="s">
        <v>52</v>
      </c>
      <c r="B26" s="13" t="s">
        <v>53</v>
      </c>
      <c r="C26" s="12">
        <f>(C27+C30)</f>
        <v>0</v>
      </c>
      <c r="D26" s="12">
        <f>D27</f>
        <v>948.85</v>
      </c>
      <c r="E26" s="12">
        <f>E27</f>
        <v>948.85</v>
      </c>
      <c r="F26" s="13">
        <f t="shared" ref="F26:F27" si="1">E26/D26*100</f>
        <v>100</v>
      </c>
    </row>
    <row r="27" spans="1:8" s="1" customFormat="1" ht="15.75" x14ac:dyDescent="0.25">
      <c r="A27" s="7">
        <v>32</v>
      </c>
      <c r="B27" s="7" t="s">
        <v>37</v>
      </c>
      <c r="C27" s="3">
        <v>0</v>
      </c>
      <c r="D27" s="3">
        <v>948.85</v>
      </c>
      <c r="E27" s="27">
        <v>948.85</v>
      </c>
      <c r="F27" s="24">
        <f t="shared" si="1"/>
        <v>100</v>
      </c>
    </row>
    <row r="28" spans="1:8" s="1" customFormat="1" ht="15.75" x14ac:dyDescent="0.25">
      <c r="A28" s="13" t="s">
        <v>100</v>
      </c>
      <c r="B28" s="13" t="s">
        <v>101</v>
      </c>
      <c r="C28" s="12">
        <f>(C29+C32)</f>
        <v>0</v>
      </c>
      <c r="D28" s="12">
        <f>D29</f>
        <v>664</v>
      </c>
      <c r="E28" s="12">
        <f>E29</f>
        <v>320.58999999999997</v>
      </c>
      <c r="F28" s="13">
        <f t="shared" ref="F28:F29" si="2">E28/D28*100</f>
        <v>48.281626506024097</v>
      </c>
    </row>
    <row r="29" spans="1:8" s="1" customFormat="1" ht="15.75" x14ac:dyDescent="0.25">
      <c r="A29" s="7">
        <v>32</v>
      </c>
      <c r="B29" s="7" t="s">
        <v>37</v>
      </c>
      <c r="C29" s="3">
        <v>0</v>
      </c>
      <c r="D29" s="3">
        <v>664</v>
      </c>
      <c r="E29" s="27">
        <v>320.58999999999997</v>
      </c>
      <c r="F29" s="24">
        <f t="shared" si="2"/>
        <v>48.281626506024097</v>
      </c>
    </row>
    <row r="30" spans="1:8" s="1" customFormat="1" ht="15.75" x14ac:dyDescent="0.25">
      <c r="A30" s="35" t="s">
        <v>95</v>
      </c>
      <c r="B30" s="36" t="s">
        <v>93</v>
      </c>
      <c r="C30" s="28">
        <f t="shared" ref="C30:E31" si="3">C31</f>
        <v>0</v>
      </c>
      <c r="D30" s="28">
        <f t="shared" si="3"/>
        <v>654.61</v>
      </c>
      <c r="E30" s="28">
        <f t="shared" si="3"/>
        <v>654.61</v>
      </c>
      <c r="F30" s="29">
        <f t="shared" ref="F30:F32" si="4">E30/D30*100</f>
        <v>100</v>
      </c>
    </row>
    <row r="31" spans="1:8" s="1" customFormat="1" ht="15.75" x14ac:dyDescent="0.25">
      <c r="A31" s="10" t="s">
        <v>34</v>
      </c>
      <c r="B31" s="11" t="s">
        <v>35</v>
      </c>
      <c r="C31" s="12">
        <f t="shared" si="3"/>
        <v>0</v>
      </c>
      <c r="D31" s="12">
        <f t="shared" si="3"/>
        <v>654.61</v>
      </c>
      <c r="E31" s="12">
        <f t="shared" si="3"/>
        <v>654.61</v>
      </c>
      <c r="F31" s="13">
        <f t="shared" si="4"/>
        <v>100</v>
      </c>
    </row>
    <row r="32" spans="1:8" s="1" customFormat="1" ht="15.75" x14ac:dyDescent="0.25">
      <c r="A32" s="9">
        <v>32</v>
      </c>
      <c r="B32" s="8" t="s">
        <v>37</v>
      </c>
      <c r="C32" s="3">
        <v>0</v>
      </c>
      <c r="D32" s="3">
        <v>654.61</v>
      </c>
      <c r="E32" s="27">
        <v>654.61</v>
      </c>
      <c r="F32" s="24">
        <f t="shared" si="4"/>
        <v>100</v>
      </c>
    </row>
    <row r="33" spans="1:8" ht="15.75" x14ac:dyDescent="0.25">
      <c r="A33" s="55" t="s">
        <v>49</v>
      </c>
      <c r="B33" s="55" t="s">
        <v>50</v>
      </c>
      <c r="C33" s="14">
        <f>(C34+C38+C40+C42)</f>
        <v>171957.25</v>
      </c>
      <c r="D33" s="14">
        <f>(D34+D38+D40+D42)</f>
        <v>190540.03</v>
      </c>
      <c r="E33" s="14">
        <f>(E34+E38+E40+E42)</f>
        <v>185175.91</v>
      </c>
      <c r="F33" s="15">
        <f t="shared" si="0"/>
        <v>97.184780541915529</v>
      </c>
    </row>
    <row r="34" spans="1:8" ht="15.75" x14ac:dyDescent="0.25">
      <c r="A34" s="10" t="s">
        <v>43</v>
      </c>
      <c r="B34" s="10" t="s">
        <v>44</v>
      </c>
      <c r="C34" s="12">
        <f>(C35+C36+C37)</f>
        <v>44000</v>
      </c>
      <c r="D34" s="12">
        <f>(D35+D36+D37)</f>
        <v>76691.899999999994</v>
      </c>
      <c r="E34" s="12">
        <f>(E35+E36+E37)</f>
        <v>76831.899999999994</v>
      </c>
      <c r="F34" s="13">
        <f t="shared" si="0"/>
        <v>100.18254861334771</v>
      </c>
    </row>
    <row r="35" spans="1:8" s="1" customFormat="1" ht="15.75" x14ac:dyDescent="0.25">
      <c r="A35" s="57">
        <v>32</v>
      </c>
      <c r="B35" s="57" t="s">
        <v>37</v>
      </c>
      <c r="C35" s="27">
        <v>0</v>
      </c>
      <c r="D35" s="27">
        <v>600</v>
      </c>
      <c r="E35" s="27">
        <v>600</v>
      </c>
      <c r="F35" s="24">
        <f>E35/D35*100</f>
        <v>100</v>
      </c>
    </row>
    <row r="36" spans="1:8" ht="15.75" x14ac:dyDescent="0.25">
      <c r="A36" s="56">
        <v>37</v>
      </c>
      <c r="B36" s="56" t="s">
        <v>51</v>
      </c>
      <c r="C36" s="25">
        <v>20000</v>
      </c>
      <c r="D36" s="25">
        <v>46934.1</v>
      </c>
      <c r="E36" s="25">
        <v>46934.1</v>
      </c>
      <c r="F36" s="26">
        <f t="shared" si="0"/>
        <v>100</v>
      </c>
    </row>
    <row r="37" spans="1:8" s="1" customFormat="1" ht="15.75" x14ac:dyDescent="0.25">
      <c r="A37" s="56">
        <v>42</v>
      </c>
      <c r="B37" s="56" t="s">
        <v>48</v>
      </c>
      <c r="C37" s="25">
        <v>24000</v>
      </c>
      <c r="D37" s="25">
        <v>29157.8</v>
      </c>
      <c r="E37" s="25">
        <v>29297.8</v>
      </c>
      <c r="F37" s="26">
        <f t="shared" si="0"/>
        <v>100.48014596437318</v>
      </c>
    </row>
    <row r="38" spans="1:8" ht="15.75" x14ac:dyDescent="0.25">
      <c r="A38" s="10" t="s">
        <v>52</v>
      </c>
      <c r="B38" s="10" t="s">
        <v>53</v>
      </c>
      <c r="C38" s="12">
        <f>C39</f>
        <v>99896.3</v>
      </c>
      <c r="D38" s="12">
        <f>D39</f>
        <v>84161.88</v>
      </c>
      <c r="E38" s="12">
        <f>E39</f>
        <v>82602.55</v>
      </c>
      <c r="F38" s="13">
        <f t="shared" si="0"/>
        <v>98.147225323388682</v>
      </c>
    </row>
    <row r="39" spans="1:8" ht="15.75" x14ac:dyDescent="0.25">
      <c r="A39" s="7">
        <v>32</v>
      </c>
      <c r="B39" s="7" t="s">
        <v>37</v>
      </c>
      <c r="C39" s="3">
        <v>99896.3</v>
      </c>
      <c r="D39" s="3">
        <v>84161.88</v>
      </c>
      <c r="E39" s="27">
        <v>82602.55</v>
      </c>
      <c r="F39" s="24">
        <f t="shared" si="0"/>
        <v>98.147225323388682</v>
      </c>
    </row>
    <row r="40" spans="1:8" ht="15.75" x14ac:dyDescent="0.25">
      <c r="A40" s="10" t="s">
        <v>54</v>
      </c>
      <c r="B40" s="10" t="s">
        <v>55</v>
      </c>
      <c r="C40" s="12">
        <f>C41</f>
        <v>0</v>
      </c>
      <c r="D40" s="12">
        <f>D41</f>
        <v>935.3</v>
      </c>
      <c r="E40" s="12">
        <f>E41</f>
        <v>935.3</v>
      </c>
      <c r="F40" s="13">
        <f t="shared" si="0"/>
        <v>100</v>
      </c>
    </row>
    <row r="41" spans="1:8" ht="15.75" x14ac:dyDescent="0.25">
      <c r="A41" s="57">
        <v>45</v>
      </c>
      <c r="B41" s="57" t="s">
        <v>56</v>
      </c>
      <c r="C41" s="27">
        <v>0</v>
      </c>
      <c r="D41" s="27">
        <v>935.3</v>
      </c>
      <c r="E41" s="27">
        <v>935.3</v>
      </c>
      <c r="F41" s="24">
        <f t="shared" si="0"/>
        <v>100</v>
      </c>
    </row>
    <row r="42" spans="1:8" s="1" customFormat="1" ht="15.75" x14ac:dyDescent="0.25">
      <c r="A42" s="10" t="s">
        <v>41</v>
      </c>
      <c r="B42" s="10" t="s">
        <v>42</v>
      </c>
      <c r="C42" s="12">
        <f>C43+C44</f>
        <v>28060.95</v>
      </c>
      <c r="D42" s="12">
        <f>D43+D44</f>
        <v>28750.95</v>
      </c>
      <c r="E42" s="12">
        <f>E43+E44</f>
        <v>24806.16</v>
      </c>
      <c r="F42" s="13">
        <f t="shared" ref="F42:F44" si="5">E42/D42*100</f>
        <v>86.279444679219296</v>
      </c>
    </row>
    <row r="43" spans="1:8" s="1" customFormat="1" ht="15.75" x14ac:dyDescent="0.25">
      <c r="A43" s="57">
        <v>31</v>
      </c>
      <c r="B43" s="57" t="s">
        <v>40</v>
      </c>
      <c r="C43" s="27">
        <v>28060.95</v>
      </c>
      <c r="D43" s="27">
        <v>28310.95</v>
      </c>
      <c r="E43" s="27">
        <v>24516.03</v>
      </c>
      <c r="F43" s="24">
        <f>E43/D43*100</f>
        <v>86.595575210298477</v>
      </c>
    </row>
    <row r="44" spans="1:8" s="1" customFormat="1" ht="15.75" x14ac:dyDescent="0.25">
      <c r="A44" s="57">
        <v>32</v>
      </c>
      <c r="B44" s="57" t="s">
        <v>37</v>
      </c>
      <c r="C44" s="27">
        <v>0</v>
      </c>
      <c r="D44" s="27">
        <v>440</v>
      </c>
      <c r="E44" s="27">
        <v>290.13</v>
      </c>
      <c r="F44" s="24">
        <f t="shared" si="5"/>
        <v>65.938636363636363</v>
      </c>
    </row>
    <row r="45" spans="1:8" ht="15.75" x14ac:dyDescent="0.25">
      <c r="A45" s="55" t="s">
        <v>57</v>
      </c>
      <c r="B45" s="55" t="s">
        <v>58</v>
      </c>
      <c r="C45" s="14">
        <f>C46+C49</f>
        <v>0</v>
      </c>
      <c r="D45" s="14">
        <f>D46+D49</f>
        <v>720.53000000000009</v>
      </c>
      <c r="E45" s="14">
        <f>E46+E49</f>
        <v>663.16</v>
      </c>
      <c r="F45" s="15">
        <f t="shared" si="0"/>
        <v>92.03780550428155</v>
      </c>
    </row>
    <row r="46" spans="1:8" s="1" customFormat="1" ht="15.75" x14ac:dyDescent="0.25">
      <c r="A46" s="10" t="s">
        <v>91</v>
      </c>
      <c r="B46" s="10" t="s">
        <v>90</v>
      </c>
      <c r="C46" s="12">
        <f>C47+C48</f>
        <v>0</v>
      </c>
      <c r="D46" s="12">
        <f>D47+D48</f>
        <v>564.53000000000009</v>
      </c>
      <c r="E46" s="12">
        <f>E47+E48</f>
        <v>507.15999999999997</v>
      </c>
      <c r="F46" s="13">
        <f t="shared" si="0"/>
        <v>89.837563991284767</v>
      </c>
    </row>
    <row r="47" spans="1:8" ht="15.75" x14ac:dyDescent="0.25">
      <c r="A47" s="7">
        <v>31</v>
      </c>
      <c r="B47" s="7" t="s">
        <v>40</v>
      </c>
      <c r="C47" s="27">
        <v>0</v>
      </c>
      <c r="D47" s="27">
        <v>552.70000000000005</v>
      </c>
      <c r="E47" s="27">
        <v>495.33</v>
      </c>
      <c r="F47" s="24">
        <f t="shared" si="0"/>
        <v>89.62004704179482</v>
      </c>
      <c r="H47" s="30"/>
    </row>
    <row r="48" spans="1:8" s="1" customFormat="1" ht="15.75" x14ac:dyDescent="0.25">
      <c r="A48" s="7">
        <v>32</v>
      </c>
      <c r="B48" s="7" t="s">
        <v>37</v>
      </c>
      <c r="C48" s="27">
        <v>0</v>
      </c>
      <c r="D48" s="27">
        <v>11.83</v>
      </c>
      <c r="E48" s="27">
        <v>11.83</v>
      </c>
      <c r="F48" s="24">
        <f t="shared" si="0"/>
        <v>100</v>
      </c>
      <c r="H48" s="86"/>
    </row>
    <row r="49" spans="1:9" s="1" customFormat="1" ht="15.75" x14ac:dyDescent="0.25">
      <c r="A49" s="10" t="s">
        <v>103</v>
      </c>
      <c r="B49" s="10" t="s">
        <v>102</v>
      </c>
      <c r="C49" s="12">
        <f>C50+C51</f>
        <v>0</v>
      </c>
      <c r="D49" s="12">
        <f>D50</f>
        <v>156</v>
      </c>
      <c r="E49" s="12">
        <f>E50</f>
        <v>156</v>
      </c>
      <c r="F49" s="13">
        <f t="shared" ref="F49:F50" si="6">E49/D49*100</f>
        <v>100</v>
      </c>
      <c r="H49" s="86"/>
    </row>
    <row r="50" spans="1:9" s="1" customFormat="1" ht="15.75" x14ac:dyDescent="0.25">
      <c r="A50" s="7">
        <v>32</v>
      </c>
      <c r="B50" s="7" t="s">
        <v>37</v>
      </c>
      <c r="C50" s="27">
        <v>0</v>
      </c>
      <c r="D50" s="27">
        <v>156</v>
      </c>
      <c r="E50" s="27">
        <v>156</v>
      </c>
      <c r="F50" s="24">
        <f t="shared" si="6"/>
        <v>100</v>
      </c>
      <c r="H50" s="86"/>
    </row>
    <row r="51" spans="1:9" ht="15.75" x14ac:dyDescent="0.25">
      <c r="A51" s="55" t="s">
        <v>59</v>
      </c>
      <c r="B51" s="55" t="s">
        <v>60</v>
      </c>
      <c r="C51" s="14">
        <f t="shared" ref="C51:E52" si="7">C52</f>
        <v>0</v>
      </c>
      <c r="D51" s="14">
        <f t="shared" si="7"/>
        <v>1013.8</v>
      </c>
      <c r="E51" s="14">
        <f>E52</f>
        <v>1013.8</v>
      </c>
      <c r="F51" s="15">
        <f t="shared" si="0"/>
        <v>100</v>
      </c>
      <c r="H51" s="63"/>
    </row>
    <row r="52" spans="1:9" ht="15.75" x14ac:dyDescent="0.25">
      <c r="A52" s="10" t="s">
        <v>96</v>
      </c>
      <c r="B52" s="10" t="s">
        <v>92</v>
      </c>
      <c r="C52" s="12">
        <f t="shared" si="7"/>
        <v>0</v>
      </c>
      <c r="D52" s="12">
        <f t="shared" si="7"/>
        <v>1013.8</v>
      </c>
      <c r="E52" s="12">
        <f t="shared" si="7"/>
        <v>1013.8</v>
      </c>
      <c r="F52" s="13">
        <f t="shared" si="0"/>
        <v>100</v>
      </c>
      <c r="H52" s="63"/>
    </row>
    <row r="53" spans="1:9" ht="15.75" x14ac:dyDescent="0.25">
      <c r="A53" s="7">
        <v>32</v>
      </c>
      <c r="B53" s="7" t="s">
        <v>37</v>
      </c>
      <c r="C53" s="27">
        <v>0</v>
      </c>
      <c r="D53" s="27">
        <v>1013.8</v>
      </c>
      <c r="E53" s="27">
        <v>1013.8</v>
      </c>
      <c r="F53" s="24">
        <f t="shared" si="0"/>
        <v>100</v>
      </c>
      <c r="H53" s="6"/>
    </row>
    <row r="54" spans="1:9" ht="15.75" x14ac:dyDescent="0.25">
      <c r="A54" s="55" t="s">
        <v>61</v>
      </c>
      <c r="B54" s="55" t="s">
        <v>62</v>
      </c>
      <c r="C54" s="14">
        <f>(C55+C58)</f>
        <v>12244.1</v>
      </c>
      <c r="D54" s="14">
        <f>(D55+D58)</f>
        <v>8118.99</v>
      </c>
      <c r="E54" s="14">
        <f>(E55+E58)</f>
        <v>7793.57</v>
      </c>
      <c r="F54" s="15">
        <f t="shared" si="0"/>
        <v>95.991865983330442</v>
      </c>
    </row>
    <row r="55" spans="1:9" ht="15.75" x14ac:dyDescent="0.25">
      <c r="A55" s="10" t="s">
        <v>45</v>
      </c>
      <c r="B55" s="10" t="s">
        <v>46</v>
      </c>
      <c r="C55" s="12">
        <f>(C56+C57)</f>
        <v>8570.8700000000008</v>
      </c>
      <c r="D55" s="12">
        <f>(D56+D57)</f>
        <v>4919.96</v>
      </c>
      <c r="E55" s="12">
        <f>(E56+E57)</f>
        <v>4919.96</v>
      </c>
      <c r="F55" s="13">
        <f t="shared" si="0"/>
        <v>100</v>
      </c>
    </row>
    <row r="56" spans="1:9" ht="15.75" x14ac:dyDescent="0.25">
      <c r="A56" s="7">
        <v>31</v>
      </c>
      <c r="B56" s="7" t="s">
        <v>40</v>
      </c>
      <c r="C56" s="27">
        <v>8570.8700000000008</v>
      </c>
      <c r="D56" s="27">
        <v>4919.96</v>
      </c>
      <c r="E56" s="27">
        <v>4919.96</v>
      </c>
      <c r="F56" s="24">
        <f t="shared" si="0"/>
        <v>100</v>
      </c>
      <c r="H56" s="30"/>
      <c r="I56" s="30"/>
    </row>
    <row r="57" spans="1:9" ht="15.75" x14ac:dyDescent="0.25">
      <c r="A57" s="7">
        <v>32</v>
      </c>
      <c r="B57" s="7" t="s">
        <v>37</v>
      </c>
      <c r="C57" s="27">
        <v>0</v>
      </c>
      <c r="D57" s="27">
        <v>0</v>
      </c>
      <c r="E57" s="27">
        <v>0</v>
      </c>
      <c r="F57" s="24" t="e">
        <f t="shared" si="0"/>
        <v>#DIV/0!</v>
      </c>
      <c r="H57" s="30"/>
    </row>
    <row r="58" spans="1:9" ht="15.75" x14ac:dyDescent="0.25">
      <c r="A58" s="10" t="s">
        <v>91</v>
      </c>
      <c r="B58" s="10" t="s">
        <v>90</v>
      </c>
      <c r="C58" s="12">
        <f>(C59+C60)</f>
        <v>3673.23</v>
      </c>
      <c r="D58" s="12">
        <f>(D59+D60)</f>
        <v>3199.03</v>
      </c>
      <c r="E58" s="12">
        <f>(E59+E60)</f>
        <v>2873.61</v>
      </c>
      <c r="F58" s="13">
        <f t="shared" si="0"/>
        <v>89.827541473509157</v>
      </c>
      <c r="H58" s="6"/>
    </row>
    <row r="59" spans="1:9" ht="15.75" x14ac:dyDescent="0.25">
      <c r="A59" s="7">
        <v>31</v>
      </c>
      <c r="B59" s="7" t="s">
        <v>40</v>
      </c>
      <c r="C59" s="27">
        <v>3673.23</v>
      </c>
      <c r="D59" s="27">
        <v>3132.02</v>
      </c>
      <c r="E59" s="27">
        <v>2806.6</v>
      </c>
      <c r="F59" s="24">
        <f t="shared" si="0"/>
        <v>89.609900319921337</v>
      </c>
    </row>
    <row r="60" spans="1:9" ht="15.75" x14ac:dyDescent="0.25">
      <c r="A60" s="58">
        <v>32</v>
      </c>
      <c r="B60" s="58" t="s">
        <v>37</v>
      </c>
      <c r="C60" s="37">
        <v>0</v>
      </c>
      <c r="D60" s="37">
        <v>67.010000000000005</v>
      </c>
      <c r="E60" s="37">
        <v>67.010000000000005</v>
      </c>
      <c r="F60" s="38">
        <f t="shared" si="0"/>
        <v>100</v>
      </c>
    </row>
    <row r="61" spans="1:9" s="1" customFormat="1" ht="15.75" x14ac:dyDescent="0.25">
      <c r="A61" s="55" t="s">
        <v>97</v>
      </c>
      <c r="B61" s="55" t="s">
        <v>98</v>
      </c>
      <c r="C61" s="14">
        <f t="shared" ref="C61:E62" si="8">C62</f>
        <v>0</v>
      </c>
      <c r="D61" s="14">
        <f t="shared" si="8"/>
        <v>6312.79</v>
      </c>
      <c r="E61" s="14">
        <f t="shared" si="8"/>
        <v>6312.79</v>
      </c>
      <c r="F61" s="15">
        <f t="shared" ref="F61:F63" si="9">E61/D61*100</f>
        <v>100</v>
      </c>
    </row>
    <row r="62" spans="1:9" s="1" customFormat="1" ht="15.75" x14ac:dyDescent="0.25">
      <c r="A62" s="10" t="s">
        <v>45</v>
      </c>
      <c r="B62" s="10" t="s">
        <v>46</v>
      </c>
      <c r="C62" s="12">
        <f t="shared" si="8"/>
        <v>0</v>
      </c>
      <c r="D62" s="12">
        <f t="shared" si="8"/>
        <v>6312.79</v>
      </c>
      <c r="E62" s="12">
        <f t="shared" si="8"/>
        <v>6312.79</v>
      </c>
      <c r="F62" s="13">
        <f t="shared" si="9"/>
        <v>100</v>
      </c>
    </row>
    <row r="63" spans="1:9" s="1" customFormat="1" ht="15.75" x14ac:dyDescent="0.25">
      <c r="A63" s="7">
        <v>31</v>
      </c>
      <c r="B63" s="7" t="s">
        <v>40</v>
      </c>
      <c r="C63" s="27">
        <v>0</v>
      </c>
      <c r="D63" s="27">
        <v>6312.79</v>
      </c>
      <c r="E63" s="27">
        <v>6312.79</v>
      </c>
      <c r="F63" s="24">
        <f t="shared" si="9"/>
        <v>100</v>
      </c>
    </row>
    <row r="64" spans="1:9" ht="15.75" x14ac:dyDescent="0.25">
      <c r="A64" s="16" t="s">
        <v>63</v>
      </c>
      <c r="B64" s="16" t="s">
        <v>64</v>
      </c>
      <c r="C64" s="18">
        <f>C65+C68+C72+C80+C91+C94+C97+C100</f>
        <v>1112477.3700000001</v>
      </c>
      <c r="D64" s="18">
        <f>(D65+D68+D72+D80+D91+D94+D97+D100)</f>
        <v>1369325.0899999999</v>
      </c>
      <c r="E64" s="18">
        <f>(E65+E68+E72+E80+E91+E94+E97+E100)</f>
        <v>1343565.5099999998</v>
      </c>
      <c r="F64" s="19">
        <f t="shared" si="0"/>
        <v>98.118811946986227</v>
      </c>
    </row>
    <row r="65" spans="1:8" ht="15.75" x14ac:dyDescent="0.25">
      <c r="A65" s="35" t="s">
        <v>65</v>
      </c>
      <c r="B65" s="35" t="s">
        <v>66</v>
      </c>
      <c r="C65" s="28">
        <f t="shared" ref="C65:E66" si="10">C66</f>
        <v>667.65</v>
      </c>
      <c r="D65" s="28">
        <f t="shared" si="10"/>
        <v>667.65</v>
      </c>
      <c r="E65" s="28">
        <f t="shared" si="10"/>
        <v>0</v>
      </c>
      <c r="F65" s="29">
        <f t="shared" si="0"/>
        <v>0</v>
      </c>
    </row>
    <row r="66" spans="1:8" ht="15.75" x14ac:dyDescent="0.25">
      <c r="A66" s="10" t="s">
        <v>67</v>
      </c>
      <c r="B66" s="10" t="s">
        <v>68</v>
      </c>
      <c r="C66" s="12">
        <f t="shared" si="10"/>
        <v>667.65</v>
      </c>
      <c r="D66" s="12">
        <f t="shared" si="10"/>
        <v>667.65</v>
      </c>
      <c r="E66" s="12">
        <f t="shared" si="10"/>
        <v>0</v>
      </c>
      <c r="F66" s="13">
        <f t="shared" si="0"/>
        <v>0</v>
      </c>
    </row>
    <row r="67" spans="1:8" ht="15.75" x14ac:dyDescent="0.25">
      <c r="A67" s="7">
        <v>32</v>
      </c>
      <c r="B67" s="7" t="s">
        <v>37</v>
      </c>
      <c r="C67" s="27">
        <v>667.65</v>
      </c>
      <c r="D67" s="27">
        <v>667.65</v>
      </c>
      <c r="E67" s="27">
        <v>0</v>
      </c>
      <c r="F67" s="24">
        <f t="shared" si="0"/>
        <v>0</v>
      </c>
    </row>
    <row r="68" spans="1:8" ht="15.75" x14ac:dyDescent="0.25">
      <c r="A68" s="55" t="s">
        <v>69</v>
      </c>
      <c r="B68" s="55" t="s">
        <v>70</v>
      </c>
      <c r="C68" s="14">
        <f>C69</f>
        <v>0</v>
      </c>
      <c r="D68" s="14">
        <f>D69</f>
        <v>6322.22</v>
      </c>
      <c r="E68" s="14">
        <f>E69</f>
        <v>0</v>
      </c>
      <c r="F68" s="15">
        <f t="shared" si="0"/>
        <v>0</v>
      </c>
    </row>
    <row r="69" spans="1:8" ht="15.75" x14ac:dyDescent="0.25">
      <c r="A69" s="10" t="s">
        <v>67</v>
      </c>
      <c r="B69" s="10" t="s">
        <v>68</v>
      </c>
      <c r="C69" s="12">
        <f>(C70+C71)</f>
        <v>0</v>
      </c>
      <c r="D69" s="12">
        <f>(D70+D71)</f>
        <v>6322.22</v>
      </c>
      <c r="E69" s="12">
        <f>(E70+E71)</f>
        <v>0</v>
      </c>
      <c r="F69" s="13">
        <f t="shared" si="0"/>
        <v>0</v>
      </c>
    </row>
    <row r="70" spans="1:8" ht="15.75" x14ac:dyDescent="0.25">
      <c r="A70" s="7">
        <v>32</v>
      </c>
      <c r="B70" s="7" t="s">
        <v>37</v>
      </c>
      <c r="C70" s="27">
        <v>0</v>
      </c>
      <c r="D70" s="27">
        <v>6322.22</v>
      </c>
      <c r="E70" s="27">
        <v>0</v>
      </c>
      <c r="F70" s="24">
        <f t="shared" si="0"/>
        <v>0</v>
      </c>
      <c r="H70" s="30"/>
    </row>
    <row r="71" spans="1:8" ht="15.75" x14ac:dyDescent="0.25">
      <c r="A71" s="7">
        <v>34</v>
      </c>
      <c r="B71" s="7" t="s">
        <v>71</v>
      </c>
      <c r="C71" s="27">
        <v>0</v>
      </c>
      <c r="D71" s="27">
        <v>0</v>
      </c>
      <c r="E71" s="27">
        <v>0</v>
      </c>
      <c r="F71" s="24" t="e">
        <f t="shared" si="0"/>
        <v>#DIV/0!</v>
      </c>
      <c r="H71" s="30"/>
    </row>
    <row r="72" spans="1:8" ht="15.75" x14ac:dyDescent="0.25">
      <c r="A72" s="59" t="s">
        <v>72</v>
      </c>
      <c r="B72" s="59" t="s">
        <v>73</v>
      </c>
      <c r="C72" s="14">
        <f>(C73+C76+C78)</f>
        <v>69746.62</v>
      </c>
      <c r="D72" s="14">
        <f>(D73+D76+D78)</f>
        <v>74492.539999999994</v>
      </c>
      <c r="E72" s="14">
        <f>(E73+E76+E78)</f>
        <v>74293.78</v>
      </c>
      <c r="F72" s="15">
        <f t="shared" si="0"/>
        <v>99.733181336010304</v>
      </c>
    </row>
    <row r="73" spans="1:8" ht="15.75" x14ac:dyDescent="0.25">
      <c r="A73" s="60" t="s">
        <v>67</v>
      </c>
      <c r="B73" s="60" t="s">
        <v>68</v>
      </c>
      <c r="C73" s="12">
        <f>(C74+C75)</f>
        <v>48629.09</v>
      </c>
      <c r="D73" s="12">
        <f>(D74+D75)</f>
        <v>54863.34</v>
      </c>
      <c r="E73" s="12">
        <f>(E74+E75)</f>
        <v>54765.78</v>
      </c>
      <c r="F73" s="13">
        <f t="shared" si="0"/>
        <v>99.822176338516769</v>
      </c>
    </row>
    <row r="74" spans="1:8" ht="15.75" x14ac:dyDescent="0.25">
      <c r="A74" s="7">
        <v>32</v>
      </c>
      <c r="B74" s="61" t="s">
        <v>37</v>
      </c>
      <c r="C74" s="27">
        <v>48029.09</v>
      </c>
      <c r="D74" s="27">
        <v>54363.34</v>
      </c>
      <c r="E74" s="27">
        <v>54323.06</v>
      </c>
      <c r="F74" s="24">
        <f t="shared" si="0"/>
        <v>99.925905950590959</v>
      </c>
    </row>
    <row r="75" spans="1:8" ht="15.75" x14ac:dyDescent="0.25">
      <c r="A75" s="7">
        <v>34</v>
      </c>
      <c r="B75" s="61" t="s">
        <v>71</v>
      </c>
      <c r="C75" s="27">
        <v>600</v>
      </c>
      <c r="D75" s="27">
        <v>500</v>
      </c>
      <c r="E75" s="27">
        <v>442.72</v>
      </c>
      <c r="F75" s="24">
        <f t="shared" si="0"/>
        <v>88.543999999999997</v>
      </c>
    </row>
    <row r="76" spans="1:8" ht="15.75" x14ac:dyDescent="0.25">
      <c r="A76" s="10" t="s">
        <v>74</v>
      </c>
      <c r="B76" s="60" t="s">
        <v>75</v>
      </c>
      <c r="C76" s="12">
        <f>C77</f>
        <v>0</v>
      </c>
      <c r="D76" s="12">
        <f>D77</f>
        <v>0</v>
      </c>
      <c r="E76" s="12">
        <f>E77</f>
        <v>0</v>
      </c>
      <c r="F76" s="13" t="e">
        <f t="shared" si="0"/>
        <v>#DIV/0!</v>
      </c>
    </row>
    <row r="77" spans="1:8" ht="15.75" x14ac:dyDescent="0.25">
      <c r="A77" s="7">
        <v>32</v>
      </c>
      <c r="B77" s="61" t="s">
        <v>37</v>
      </c>
      <c r="C77" s="27">
        <v>0</v>
      </c>
      <c r="D77" s="27">
        <v>0</v>
      </c>
      <c r="E77" s="27">
        <v>0</v>
      </c>
      <c r="F77" s="24" t="e">
        <f t="shared" si="0"/>
        <v>#DIV/0!</v>
      </c>
    </row>
    <row r="78" spans="1:8" ht="15.75" x14ac:dyDescent="0.25">
      <c r="A78" s="10" t="s">
        <v>76</v>
      </c>
      <c r="B78" s="60" t="s">
        <v>77</v>
      </c>
      <c r="C78" s="12">
        <f>C79</f>
        <v>21117.53</v>
      </c>
      <c r="D78" s="12">
        <f>D79</f>
        <v>19629.2</v>
      </c>
      <c r="E78" s="12">
        <f>E79</f>
        <v>19528</v>
      </c>
      <c r="F78" s="13">
        <f t="shared" si="0"/>
        <v>99.484441546267803</v>
      </c>
    </row>
    <row r="79" spans="1:8" ht="15.75" x14ac:dyDescent="0.25">
      <c r="A79" s="7">
        <v>32</v>
      </c>
      <c r="B79" s="61" t="s">
        <v>37</v>
      </c>
      <c r="C79" s="27">
        <v>21117.53</v>
      </c>
      <c r="D79" s="27">
        <v>19629.2</v>
      </c>
      <c r="E79" s="27">
        <v>19528</v>
      </c>
      <c r="F79" s="24">
        <f t="shared" si="0"/>
        <v>99.484441546267803</v>
      </c>
    </row>
    <row r="80" spans="1:8" ht="15.75" x14ac:dyDescent="0.25">
      <c r="A80" s="15" t="s">
        <v>49</v>
      </c>
      <c r="B80" s="15" t="s">
        <v>50</v>
      </c>
      <c r="C80" s="14">
        <f>(C81+C84+C87)</f>
        <v>1042010</v>
      </c>
      <c r="D80" s="14">
        <f>(D81+D84+D87)</f>
        <v>1285984.46</v>
      </c>
      <c r="E80" s="14">
        <f>(E81+E84+E87)</f>
        <v>1269248.5899999999</v>
      </c>
      <c r="F80" s="15">
        <f t="shared" si="0"/>
        <v>98.698594693749243</v>
      </c>
    </row>
    <row r="81" spans="1:8" ht="15.75" x14ac:dyDescent="0.25">
      <c r="A81" s="13" t="s">
        <v>67</v>
      </c>
      <c r="B81" s="13" t="s">
        <v>68</v>
      </c>
      <c r="C81" s="12">
        <f>(C82+C83)</f>
        <v>1036760</v>
      </c>
      <c r="D81" s="12">
        <f>(D82+D83)</f>
        <v>1277060</v>
      </c>
      <c r="E81" s="12">
        <f>(E82+E83)</f>
        <v>1261154.1299999999</v>
      </c>
      <c r="F81" s="13">
        <f t="shared" si="0"/>
        <v>98.754493132664081</v>
      </c>
    </row>
    <row r="82" spans="1:8" ht="15.75" x14ac:dyDescent="0.25">
      <c r="A82" s="7">
        <v>31</v>
      </c>
      <c r="B82" s="2" t="s">
        <v>40</v>
      </c>
      <c r="C82" s="27">
        <v>1019700</v>
      </c>
      <c r="D82" s="27">
        <v>1260000</v>
      </c>
      <c r="E82" s="27">
        <v>1243024.7</v>
      </c>
      <c r="F82" s="24">
        <f t="shared" ref="F82:F103" si="11">E82/D82*100</f>
        <v>98.652753968253975</v>
      </c>
      <c r="H82" s="30"/>
    </row>
    <row r="83" spans="1:8" ht="15.75" x14ac:dyDescent="0.25">
      <c r="A83" s="7">
        <v>32</v>
      </c>
      <c r="B83" s="2" t="s">
        <v>37</v>
      </c>
      <c r="C83" s="27">
        <v>17060</v>
      </c>
      <c r="D83" s="27">
        <v>17060</v>
      </c>
      <c r="E83" s="27">
        <v>18129.43</v>
      </c>
      <c r="F83" s="24">
        <f t="shared" si="11"/>
        <v>106.26864009378663</v>
      </c>
      <c r="H83" s="30"/>
    </row>
    <row r="84" spans="1:8" ht="15.75" x14ac:dyDescent="0.25">
      <c r="A84" s="10" t="s">
        <v>78</v>
      </c>
      <c r="B84" s="13" t="s">
        <v>75</v>
      </c>
      <c r="C84" s="12">
        <f>C85+C86</f>
        <v>830</v>
      </c>
      <c r="D84" s="12">
        <f>D85+D86</f>
        <v>5330</v>
      </c>
      <c r="E84" s="12">
        <f>E85+E86</f>
        <v>4500</v>
      </c>
      <c r="F84" s="13">
        <f t="shared" si="11"/>
        <v>84.427767354596625</v>
      </c>
    </row>
    <row r="85" spans="1:8" ht="15.75" x14ac:dyDescent="0.25">
      <c r="A85" s="7">
        <v>32</v>
      </c>
      <c r="B85" s="62" t="s">
        <v>37</v>
      </c>
      <c r="C85" s="27">
        <v>830</v>
      </c>
      <c r="D85" s="27">
        <v>830</v>
      </c>
      <c r="E85" s="27">
        <v>0</v>
      </c>
      <c r="F85" s="24">
        <f>E85/D85*100</f>
        <v>0</v>
      </c>
      <c r="H85" s="30"/>
    </row>
    <row r="86" spans="1:8" s="1" customFormat="1" ht="15.75" x14ac:dyDescent="0.25">
      <c r="A86" s="7">
        <v>45</v>
      </c>
      <c r="B86" s="62" t="s">
        <v>104</v>
      </c>
      <c r="C86" s="27">
        <v>0</v>
      </c>
      <c r="D86" s="27">
        <v>4500</v>
      </c>
      <c r="E86" s="27">
        <v>4500</v>
      </c>
      <c r="F86" s="24">
        <f t="shared" si="11"/>
        <v>100</v>
      </c>
      <c r="H86" s="86"/>
    </row>
    <row r="87" spans="1:8" ht="15.75" x14ac:dyDescent="0.25">
      <c r="A87" s="13" t="s">
        <v>79</v>
      </c>
      <c r="B87" s="13" t="s">
        <v>80</v>
      </c>
      <c r="C87" s="12">
        <f>(C88+C89+C90)</f>
        <v>4420</v>
      </c>
      <c r="D87" s="12">
        <f>(D88+D89+D90)</f>
        <v>3594.46</v>
      </c>
      <c r="E87" s="12">
        <f>(E88+E89+E90)</f>
        <v>3594.46</v>
      </c>
      <c r="F87" s="13">
        <f t="shared" si="11"/>
        <v>100</v>
      </c>
      <c r="H87" s="6"/>
    </row>
    <row r="88" spans="1:8" ht="15.75" x14ac:dyDescent="0.25">
      <c r="A88" s="7">
        <v>31</v>
      </c>
      <c r="B88" s="2" t="s">
        <v>40</v>
      </c>
      <c r="C88" s="27">
        <v>2400</v>
      </c>
      <c r="D88" s="27">
        <v>1652</v>
      </c>
      <c r="E88" s="27">
        <v>1652</v>
      </c>
      <c r="F88" s="24">
        <f t="shared" si="11"/>
        <v>100</v>
      </c>
      <c r="H88" s="6"/>
    </row>
    <row r="89" spans="1:8" ht="15.75" x14ac:dyDescent="0.25">
      <c r="A89" s="9">
        <v>32</v>
      </c>
      <c r="B89" s="62" t="s">
        <v>37</v>
      </c>
      <c r="C89" s="27">
        <v>1100</v>
      </c>
      <c r="D89" s="27">
        <v>1208.49</v>
      </c>
      <c r="E89" s="27">
        <v>1208.49</v>
      </c>
      <c r="F89" s="24">
        <f t="shared" si="11"/>
        <v>100</v>
      </c>
      <c r="H89" s="6"/>
    </row>
    <row r="90" spans="1:8" ht="15.75" x14ac:dyDescent="0.25">
      <c r="A90" s="9">
        <v>34</v>
      </c>
      <c r="B90" s="62" t="s">
        <v>71</v>
      </c>
      <c r="C90" s="27">
        <v>920</v>
      </c>
      <c r="D90" s="27">
        <v>733.97</v>
      </c>
      <c r="E90" s="27">
        <v>733.97</v>
      </c>
      <c r="F90" s="24">
        <f t="shared" si="11"/>
        <v>100</v>
      </c>
      <c r="H90" s="6"/>
    </row>
    <row r="91" spans="1:8" ht="15.75" x14ac:dyDescent="0.25">
      <c r="A91" s="15" t="s">
        <v>59</v>
      </c>
      <c r="B91" s="15" t="s">
        <v>81</v>
      </c>
      <c r="C91" s="14">
        <f t="shared" ref="C91:E92" si="12">C92</f>
        <v>0</v>
      </c>
      <c r="D91" s="14">
        <f t="shared" si="12"/>
        <v>705.57</v>
      </c>
      <c r="E91" s="14">
        <f t="shared" si="12"/>
        <v>0</v>
      </c>
      <c r="F91" s="15">
        <f t="shared" si="11"/>
        <v>0</v>
      </c>
    </row>
    <row r="92" spans="1:8" ht="15.75" x14ac:dyDescent="0.25">
      <c r="A92" s="10" t="s">
        <v>67</v>
      </c>
      <c r="B92" s="13" t="s">
        <v>68</v>
      </c>
      <c r="C92" s="12">
        <f t="shared" si="12"/>
        <v>0</v>
      </c>
      <c r="D92" s="12">
        <f t="shared" si="12"/>
        <v>705.57</v>
      </c>
      <c r="E92" s="12">
        <f t="shared" si="12"/>
        <v>0</v>
      </c>
      <c r="F92" s="13">
        <f t="shared" si="11"/>
        <v>0</v>
      </c>
    </row>
    <row r="93" spans="1:8" ht="15.75" x14ac:dyDescent="0.25">
      <c r="A93" s="7">
        <v>32</v>
      </c>
      <c r="B93" s="2" t="s">
        <v>37</v>
      </c>
      <c r="C93" s="27">
        <v>0</v>
      </c>
      <c r="D93" s="27">
        <v>705.57</v>
      </c>
      <c r="E93" s="27">
        <v>0</v>
      </c>
      <c r="F93" s="24">
        <f t="shared" si="11"/>
        <v>0</v>
      </c>
    </row>
    <row r="94" spans="1:8" ht="15.75" x14ac:dyDescent="0.25">
      <c r="A94" s="15" t="s">
        <v>82</v>
      </c>
      <c r="B94" s="15" t="s">
        <v>83</v>
      </c>
      <c r="C94" s="14">
        <f t="shared" ref="C94:E95" si="13">C95</f>
        <v>53.1</v>
      </c>
      <c r="D94" s="14">
        <f t="shared" si="13"/>
        <v>1100</v>
      </c>
      <c r="E94" s="14">
        <f t="shared" si="13"/>
        <v>0</v>
      </c>
      <c r="F94" s="15">
        <f t="shared" si="11"/>
        <v>0</v>
      </c>
    </row>
    <row r="95" spans="1:8" ht="15.75" x14ac:dyDescent="0.25">
      <c r="A95" s="13" t="s">
        <v>67</v>
      </c>
      <c r="B95" s="13" t="s">
        <v>68</v>
      </c>
      <c r="C95" s="12">
        <f t="shared" si="13"/>
        <v>53.1</v>
      </c>
      <c r="D95" s="12">
        <f t="shared" si="13"/>
        <v>1100</v>
      </c>
      <c r="E95" s="12">
        <f t="shared" si="13"/>
        <v>0</v>
      </c>
      <c r="F95" s="13">
        <f t="shared" si="11"/>
        <v>0</v>
      </c>
    </row>
    <row r="96" spans="1:8" ht="15.75" x14ac:dyDescent="0.25">
      <c r="A96" s="7">
        <v>32</v>
      </c>
      <c r="B96" s="62" t="s">
        <v>37</v>
      </c>
      <c r="C96" s="27">
        <v>53.1</v>
      </c>
      <c r="D96" s="27">
        <v>1100</v>
      </c>
      <c r="E96" s="27">
        <v>0</v>
      </c>
      <c r="F96" s="24">
        <f t="shared" si="11"/>
        <v>0</v>
      </c>
    </row>
    <row r="97" spans="1:6" ht="15.75" x14ac:dyDescent="0.25">
      <c r="A97" s="15" t="s">
        <v>47</v>
      </c>
      <c r="B97" s="15" t="s">
        <v>84</v>
      </c>
      <c r="C97" s="14">
        <f t="shared" ref="C97:E98" si="14">C98</f>
        <v>0</v>
      </c>
      <c r="D97" s="14">
        <f t="shared" si="14"/>
        <v>0</v>
      </c>
      <c r="E97" s="14">
        <f t="shared" si="14"/>
        <v>0</v>
      </c>
      <c r="F97" s="15" t="e">
        <f t="shared" si="11"/>
        <v>#DIV/0!</v>
      </c>
    </row>
    <row r="98" spans="1:6" ht="15.75" x14ac:dyDescent="0.25">
      <c r="A98" s="10" t="s">
        <v>78</v>
      </c>
      <c r="B98" s="13" t="s">
        <v>75</v>
      </c>
      <c r="C98" s="12">
        <f t="shared" si="14"/>
        <v>0</v>
      </c>
      <c r="D98" s="12">
        <f t="shared" si="14"/>
        <v>0</v>
      </c>
      <c r="E98" s="12">
        <f t="shared" si="14"/>
        <v>0</v>
      </c>
      <c r="F98" s="13" t="e">
        <f t="shared" si="11"/>
        <v>#DIV/0!</v>
      </c>
    </row>
    <row r="99" spans="1:6" ht="15.75" x14ac:dyDescent="0.25">
      <c r="A99" s="7">
        <v>32</v>
      </c>
      <c r="B99" s="2" t="s">
        <v>37</v>
      </c>
      <c r="C99" s="3">
        <v>0</v>
      </c>
      <c r="D99" s="3">
        <v>0</v>
      </c>
      <c r="E99" s="3">
        <v>0</v>
      </c>
      <c r="F99" s="24" t="e">
        <f t="shared" si="11"/>
        <v>#DIV/0!</v>
      </c>
    </row>
    <row r="100" spans="1:6" ht="15.75" x14ac:dyDescent="0.25">
      <c r="A100" s="15" t="s">
        <v>85</v>
      </c>
      <c r="B100" s="15" t="s">
        <v>86</v>
      </c>
      <c r="C100" s="14">
        <f t="shared" ref="C100:E100" si="15">C101</f>
        <v>0</v>
      </c>
      <c r="D100" s="14">
        <f t="shared" si="15"/>
        <v>52.65</v>
      </c>
      <c r="E100" s="14">
        <f t="shared" si="15"/>
        <v>23.14</v>
      </c>
      <c r="F100" s="15">
        <f t="shared" si="11"/>
        <v>43.950617283950621</v>
      </c>
    </row>
    <row r="101" spans="1:6" ht="15.75" x14ac:dyDescent="0.25">
      <c r="A101" s="13" t="s">
        <v>78</v>
      </c>
      <c r="B101" s="13" t="s">
        <v>75</v>
      </c>
      <c r="C101" s="12">
        <f>C102+C103</f>
        <v>0</v>
      </c>
      <c r="D101" s="12">
        <f>D102+D103</f>
        <v>52.65</v>
      </c>
      <c r="E101" s="12">
        <f>E102+E103</f>
        <v>23.14</v>
      </c>
      <c r="F101" s="13">
        <f t="shared" si="11"/>
        <v>43.950617283950621</v>
      </c>
    </row>
    <row r="102" spans="1:6" s="1" customFormat="1" ht="15.75" x14ac:dyDescent="0.25">
      <c r="A102" s="57">
        <v>32</v>
      </c>
      <c r="B102" s="24" t="s">
        <v>37</v>
      </c>
      <c r="C102" s="27">
        <v>0</v>
      </c>
      <c r="D102" s="27">
        <v>5</v>
      </c>
      <c r="E102" s="27">
        <v>5</v>
      </c>
      <c r="F102" s="24">
        <f t="shared" si="11"/>
        <v>100</v>
      </c>
    </row>
    <row r="103" spans="1:6" ht="15.75" x14ac:dyDescent="0.25">
      <c r="A103" s="7">
        <v>42</v>
      </c>
      <c r="B103" s="2" t="s">
        <v>48</v>
      </c>
      <c r="C103" s="3">
        <v>0</v>
      </c>
      <c r="D103" s="3">
        <v>47.65</v>
      </c>
      <c r="E103" s="27">
        <v>18.14</v>
      </c>
      <c r="F103" s="24">
        <f t="shared" si="11"/>
        <v>38.069254984260233</v>
      </c>
    </row>
  </sheetData>
  <mergeCells count="5">
    <mergeCell ref="A2:F3"/>
    <mergeCell ref="A4:F4"/>
    <mergeCell ref="A5:F5"/>
    <mergeCell ref="A7:B7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DIO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2024-07-22T07:23:08Z</cp:lastPrinted>
  <dcterms:created xsi:type="dcterms:W3CDTF">2024-03-21T07:55:35Z</dcterms:created>
  <dcterms:modified xsi:type="dcterms:W3CDTF">2025-01-30T12:40:10Z</dcterms:modified>
</cp:coreProperties>
</file>