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\Desktop\IZVRŠENJE PLANA 2023\"/>
    </mc:Choice>
  </mc:AlternateContent>
  <bookViews>
    <workbookView xWindow="0" yWindow="75" windowWidth="19140" windowHeight="7335"/>
  </bookViews>
  <sheets>
    <sheet name="OPĆI DIO" sheetId="3" r:id="rId1"/>
    <sheet name="POSEBNI DIO" sheetId="5" r:id="rId2"/>
  </sheets>
  <calcPr calcId="162913"/>
</workbook>
</file>

<file path=xl/calcChain.xml><?xml version="1.0" encoding="utf-8"?>
<calcChain xmlns="http://schemas.openxmlformats.org/spreadsheetml/2006/main">
  <c r="E28" i="3" l="1"/>
  <c r="D28" i="3"/>
  <c r="C28" i="3"/>
  <c r="B28" i="3"/>
  <c r="E27" i="3"/>
  <c r="D27" i="3"/>
  <c r="C27" i="3"/>
  <c r="B27" i="3"/>
  <c r="D14" i="3" l="1"/>
  <c r="D15" i="3" s="1"/>
  <c r="D29" i="5" l="1"/>
  <c r="E92" i="5" l="1"/>
  <c r="E91" i="5"/>
  <c r="D91" i="5"/>
  <c r="F91" i="5" s="1"/>
  <c r="D92" i="5"/>
  <c r="C92" i="5"/>
  <c r="C91" i="5" s="1"/>
  <c r="F92" i="5"/>
  <c r="F93" i="5"/>
  <c r="E88" i="5"/>
  <c r="D88" i="5"/>
  <c r="E89" i="5"/>
  <c r="D89" i="5"/>
  <c r="C89" i="5"/>
  <c r="C88" i="5" s="1"/>
  <c r="F90" i="5"/>
  <c r="E86" i="5"/>
  <c r="E85" i="5" s="1"/>
  <c r="E83" i="5"/>
  <c r="E82" i="5" s="1"/>
  <c r="E57" i="5"/>
  <c r="E60" i="5"/>
  <c r="E78" i="5"/>
  <c r="E76" i="5"/>
  <c r="F76" i="5" s="1"/>
  <c r="E73" i="5"/>
  <c r="E70" i="5"/>
  <c r="E64" i="5" s="1"/>
  <c r="E68" i="5"/>
  <c r="E58" i="5"/>
  <c r="E61" i="5"/>
  <c r="E65" i="5"/>
  <c r="D28" i="5"/>
  <c r="D26" i="5"/>
  <c r="D23" i="5"/>
  <c r="D20" i="5"/>
  <c r="D17" i="5"/>
  <c r="D15" i="5"/>
  <c r="D13" i="5"/>
  <c r="D45" i="5"/>
  <c r="D44" i="5" s="1"/>
  <c r="D42" i="5"/>
  <c r="D41" i="5" s="1"/>
  <c r="D39" i="5"/>
  <c r="D37" i="5"/>
  <c r="D35" i="5"/>
  <c r="D32" i="5"/>
  <c r="D47" i="5"/>
  <c r="D50" i="5"/>
  <c r="D53" i="5"/>
  <c r="D58" i="5"/>
  <c r="D57" i="5" s="1"/>
  <c r="D61" i="5"/>
  <c r="D60" i="5" s="1"/>
  <c r="D65" i="5"/>
  <c r="D68" i="5"/>
  <c r="D70" i="5"/>
  <c r="D73" i="5"/>
  <c r="D76" i="5"/>
  <c r="D78" i="5"/>
  <c r="D83" i="5"/>
  <c r="D82" i="5" s="1"/>
  <c r="D86" i="5"/>
  <c r="D85" i="5" s="1"/>
  <c r="E53" i="5"/>
  <c r="E50" i="5"/>
  <c r="E47" i="5"/>
  <c r="E45" i="5"/>
  <c r="E42" i="5"/>
  <c r="E41" i="5" s="1"/>
  <c r="E39" i="5"/>
  <c r="E37" i="5"/>
  <c r="E35" i="5"/>
  <c r="E32" i="5"/>
  <c r="E29" i="5"/>
  <c r="E26" i="5"/>
  <c r="E23" i="5"/>
  <c r="E20" i="5"/>
  <c r="E17" i="5"/>
  <c r="E15" i="5"/>
  <c r="E13" i="5"/>
  <c r="C49" i="5"/>
  <c r="C53" i="5"/>
  <c r="C50" i="5"/>
  <c r="C47" i="5"/>
  <c r="C45" i="5"/>
  <c r="C44" i="5" s="1"/>
  <c r="C42" i="5"/>
  <c r="C41" i="5" s="1"/>
  <c r="C39" i="5"/>
  <c r="C37" i="5"/>
  <c r="C35" i="5"/>
  <c r="C31" i="5" s="1"/>
  <c r="C32" i="5"/>
  <c r="C28" i="5"/>
  <c r="C29" i="5"/>
  <c r="C26" i="5"/>
  <c r="C23" i="5"/>
  <c r="C20" i="5"/>
  <c r="C17" i="5"/>
  <c r="C15" i="5"/>
  <c r="C13" i="5"/>
  <c r="C12" i="5" s="1"/>
  <c r="C85" i="5"/>
  <c r="C82" i="5"/>
  <c r="C57" i="5"/>
  <c r="C86" i="5"/>
  <c r="C83" i="5"/>
  <c r="C78" i="5"/>
  <c r="C76" i="5"/>
  <c r="C73" i="5"/>
  <c r="C72" i="5" s="1"/>
  <c r="C70" i="5"/>
  <c r="C68" i="5"/>
  <c r="C65" i="5"/>
  <c r="C64" i="5" s="1"/>
  <c r="C61" i="5"/>
  <c r="C60" i="5" s="1"/>
  <c r="C58" i="5"/>
  <c r="F80" i="5"/>
  <c r="F81" i="5"/>
  <c r="F84" i="5"/>
  <c r="F87" i="5"/>
  <c r="F74" i="5"/>
  <c r="F75" i="5"/>
  <c r="F77" i="5"/>
  <c r="F79" i="5"/>
  <c r="F67" i="5"/>
  <c r="F69" i="5"/>
  <c r="F71" i="5"/>
  <c r="C56" i="5" l="1"/>
  <c r="C11" i="5"/>
  <c r="E44" i="5"/>
  <c r="F78" i="5"/>
  <c r="C10" i="5"/>
  <c r="C9" i="5" s="1"/>
  <c r="F89" i="5"/>
  <c r="D49" i="5"/>
  <c r="F68" i="5"/>
  <c r="D12" i="5"/>
  <c r="F73" i="5"/>
  <c r="E72" i="5"/>
  <c r="E56" i="5" s="1"/>
  <c r="D72" i="5"/>
  <c r="F88" i="5"/>
  <c r="E31" i="5"/>
  <c r="D31" i="5"/>
  <c r="F31" i="5" s="1"/>
  <c r="E49" i="5"/>
  <c r="F85" i="5"/>
  <c r="F70" i="5"/>
  <c r="F83" i="5"/>
  <c r="F82" i="5"/>
  <c r="D64" i="5"/>
  <c r="F86" i="5"/>
  <c r="E12" i="5"/>
  <c r="E11" i="5" s="1"/>
  <c r="F53" i="5"/>
  <c r="F54" i="5"/>
  <c r="F55" i="5"/>
  <c r="F57" i="5"/>
  <c r="F58" i="5"/>
  <c r="F59" i="5"/>
  <c r="F60" i="5"/>
  <c r="F61" i="5"/>
  <c r="F62" i="5"/>
  <c r="F63" i="5"/>
  <c r="F65" i="5"/>
  <c r="F66" i="5"/>
  <c r="F42" i="5"/>
  <c r="F39" i="5"/>
  <c r="F40" i="5"/>
  <c r="F43" i="5"/>
  <c r="F44" i="5"/>
  <c r="F45" i="5"/>
  <c r="F46" i="5"/>
  <c r="F47" i="5"/>
  <c r="F48" i="5"/>
  <c r="F49" i="5"/>
  <c r="F50" i="5"/>
  <c r="F51" i="5"/>
  <c r="F52" i="5"/>
  <c r="F26" i="5"/>
  <c r="F27" i="5"/>
  <c r="F34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8" i="5"/>
  <c r="F29" i="5"/>
  <c r="F30" i="5"/>
  <c r="F32" i="5"/>
  <c r="F33" i="5"/>
  <c r="F35" i="5"/>
  <c r="F36" i="5"/>
  <c r="F37" i="5"/>
  <c r="F38" i="5"/>
  <c r="F41" i="5"/>
  <c r="D56" i="5" l="1"/>
  <c r="F56" i="5" s="1"/>
  <c r="F72" i="5"/>
  <c r="D11" i="5"/>
  <c r="E10" i="5"/>
  <c r="E9" i="5" s="1"/>
  <c r="F12" i="5"/>
  <c r="F64" i="5"/>
  <c r="B14" i="3"/>
  <c r="B11" i="3"/>
  <c r="E14" i="3"/>
  <c r="E15" i="3" s="1"/>
  <c r="E11" i="3"/>
  <c r="F11" i="5" l="1"/>
  <c r="D10" i="5"/>
  <c r="D9" i="5" s="1"/>
  <c r="F10" i="5"/>
  <c r="B15" i="3"/>
  <c r="C14" i="3"/>
  <c r="C11" i="3"/>
  <c r="C15" i="3" s="1"/>
  <c r="F9" i="5" l="1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14" i="3"/>
  <c r="G15" i="3"/>
  <c r="F14" i="3"/>
  <c r="F15" i="3"/>
  <c r="G10" i="3"/>
  <c r="G11" i="3"/>
  <c r="G12" i="3"/>
  <c r="G13" i="3"/>
  <c r="F10" i="3"/>
  <c r="F11" i="3"/>
  <c r="F12" i="3"/>
  <c r="F13" i="3"/>
  <c r="G9" i="3"/>
  <c r="F9" i="3"/>
</calcChain>
</file>

<file path=xl/sharedStrings.xml><?xml version="1.0" encoding="utf-8"?>
<sst xmlns="http://schemas.openxmlformats.org/spreadsheetml/2006/main" count="180" uniqueCount="102">
  <si>
    <t>6=5/2*100</t>
  </si>
  <si>
    <t>7=5/4*100</t>
  </si>
  <si>
    <t>II. POSEBNI DIO</t>
  </si>
  <si>
    <t>IZVJEŠTAJ O IZVRŠENJU PLANA PRORAČUNSKOG KORISNIKA DRŽAVNOG PRORAČUNA ZA 2023.G.</t>
  </si>
  <si>
    <t xml:space="preserve">I. OPĆI DIO </t>
  </si>
  <si>
    <t>SAŽETAK RAČUNA PRIHODA I RASHODA I RAČUNA FINANCIRANJA</t>
  </si>
  <si>
    <t xml:space="preserve">Sažetak računa prihoda i rashoda    </t>
  </si>
  <si>
    <t>Brojčana oznaka i naziv</t>
  </si>
  <si>
    <t>Izvršenje 2022.g.</t>
  </si>
  <si>
    <t>Izvorni plan 2023.g.</t>
  </si>
  <si>
    <t>Tekući plan/rebalans 2023.g.</t>
  </si>
  <si>
    <t>Izvršenje 2023.g.</t>
  </si>
  <si>
    <t>Indeks</t>
  </si>
  <si>
    <t>6 - Prihod od poslovanja</t>
  </si>
  <si>
    <t>7 - Prihod od prodaje nefinancijske imovine</t>
  </si>
  <si>
    <t>3 - Rashodi poslovanja</t>
  </si>
  <si>
    <t>4 - Rashodi za nabavu nefinancijske imovine</t>
  </si>
  <si>
    <t>Prihod ukupno</t>
  </si>
  <si>
    <t>Rashod ukupno</t>
  </si>
  <si>
    <t>Razlika - višak / manjak</t>
  </si>
  <si>
    <t>Sažetak računa financiranja</t>
  </si>
  <si>
    <t>8 - Primici od financijske imovine i zaduživanja</t>
  </si>
  <si>
    <t>5 - Izdaci za financijsku imovinu i otplate zajmova</t>
  </si>
  <si>
    <t>Razlika primitaka i izdataka</t>
  </si>
  <si>
    <t>Prijenos sredstava iz prethodne godine</t>
  </si>
  <si>
    <t>Prijenos sredstava u sljedeće razdoblje</t>
  </si>
  <si>
    <t>Neto financiranje</t>
  </si>
  <si>
    <t>Višak / manjak + neto financiranje</t>
  </si>
  <si>
    <t>IZVJEŠTAJ O PROGRAMSKOJ KLASIFIKACIJI</t>
  </si>
  <si>
    <t>6=4/3*100</t>
  </si>
  <si>
    <t>Brojčana oznaka</t>
  </si>
  <si>
    <t xml:space="preserve">Naziv   </t>
  </si>
  <si>
    <t>OSNOVNA ŠKOLA PETAR BERISLAVIĆ TROGIR</t>
  </si>
  <si>
    <t>Osnovna škola Petar Berislavić Trogir</t>
  </si>
  <si>
    <t>Glavni program C01</t>
  </si>
  <si>
    <t>Razvoj društvenih djelatnosti</t>
  </si>
  <si>
    <t xml:space="preserve">Program 4001 </t>
  </si>
  <si>
    <t>Razvoj odgojno obrazovnog sustava</t>
  </si>
  <si>
    <t>Aktivnost A400103</t>
  </si>
  <si>
    <t>Natjecanja, manifestacije i ostalo</t>
  </si>
  <si>
    <t>Izvor 1.1.1.</t>
  </si>
  <si>
    <t>Materijalni rashodi</t>
  </si>
  <si>
    <t>Aktivnost A400104</t>
  </si>
  <si>
    <t>e-škole</t>
  </si>
  <si>
    <t>Rashodi za zaposlene</t>
  </si>
  <si>
    <t xml:space="preserve">Aktivnost A400115 </t>
  </si>
  <si>
    <t>Osobni pomoćnici i pomoćnici u nastavi</t>
  </si>
  <si>
    <t>Aktivnost A400118</t>
  </si>
  <si>
    <t>Nabava udžbenika i drugih obrazovnih materijala</t>
  </si>
  <si>
    <t>Tekući projekt T400120</t>
  </si>
  <si>
    <t>Učimo zajedno V</t>
  </si>
  <si>
    <t>Tekući projekt T400121</t>
  </si>
  <si>
    <t>Učimo zajedno VI</t>
  </si>
  <si>
    <t>Izvor 4.8.1.</t>
  </si>
  <si>
    <t>Prihod za posebne namjene PK</t>
  </si>
  <si>
    <t>Rashodi za nabavu proizvedene dugotrajne imovine</t>
  </si>
  <si>
    <t>Izvor 5.4.1.</t>
  </si>
  <si>
    <t>Pomoći PK</t>
  </si>
  <si>
    <t>Naknade građanima i kućanstvima na temelju osiguranja i druge naknade</t>
  </si>
  <si>
    <t>Tekući projekt T400110</t>
  </si>
  <si>
    <t>Financiranje troškova prehrane za učenike OŠ</t>
  </si>
  <si>
    <t>Tekući projekt T400111</t>
  </si>
  <si>
    <t>Opskrba školskih ustanova higijenskih potrepštinama za učenice</t>
  </si>
  <si>
    <t>Ostali rashodi</t>
  </si>
  <si>
    <t>Izvor 5.1.1.</t>
  </si>
  <si>
    <t xml:space="preserve">Pomoći    </t>
  </si>
  <si>
    <t>Izvor 5.4.2.</t>
  </si>
  <si>
    <t>Pomoći  PK - prenesena sredstva</t>
  </si>
  <si>
    <t>Tekući projekt T400103</t>
  </si>
  <si>
    <t>Čuvari baštine</t>
  </si>
  <si>
    <t>Tekući projekt T400101</t>
  </si>
  <si>
    <t>Školski medni dan</t>
  </si>
  <si>
    <t>Tekući projekt T400156</t>
  </si>
  <si>
    <t>Izvannastavne aktivnosti OŠ i SŠ</t>
  </si>
  <si>
    <t xml:space="preserve">Tekući projekt T400104 </t>
  </si>
  <si>
    <t>CIMAJ</t>
  </si>
  <si>
    <t>Izvor 5.3.1.</t>
  </si>
  <si>
    <t>Pomoći EU</t>
  </si>
  <si>
    <t>Program 4030</t>
  </si>
  <si>
    <t>Osnovnoškolsko obrazovanje</t>
  </si>
  <si>
    <t>Izvor 3.2.1.</t>
  </si>
  <si>
    <t>Vlastiti prihodi PK</t>
  </si>
  <si>
    <t>Aktivnost A403001</t>
  </si>
  <si>
    <t>Rashodi djelatnosti</t>
  </si>
  <si>
    <t>Izvor 3.2.2.</t>
  </si>
  <si>
    <t>Vlastiti prihodi PK - prenesena sredstva</t>
  </si>
  <si>
    <t>Financijski rashodi</t>
  </si>
  <si>
    <t>Izvor 4.4.1.</t>
  </si>
  <si>
    <t>Prihodi za posebne namjene - Decentralizacija</t>
  </si>
  <si>
    <t>Aktivnost A4030002</t>
  </si>
  <si>
    <t>Izgradnja i uređenje objekata, te nabava i održavanje opreme</t>
  </si>
  <si>
    <t>Aktivnost A403004</t>
  </si>
  <si>
    <t>Prijevoz učenika osnovnih škola</t>
  </si>
  <si>
    <t>Aktivnost A403002</t>
  </si>
  <si>
    <t>Aktivnost A403003</t>
  </si>
  <si>
    <t>Pravno zastupanje, naknada štete i ostalo</t>
  </si>
  <si>
    <t>Pomoći PK - prenesena sredstva</t>
  </si>
  <si>
    <t>Izvor 6.2.1.</t>
  </si>
  <si>
    <t>Donacije PK</t>
  </si>
  <si>
    <t>Prihodi za posebne namjene PK</t>
  </si>
  <si>
    <t>Izvor 4.8.2.</t>
  </si>
  <si>
    <t>Prihod za posebne namjene PK - prenesena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</si>
</sst>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0" fillId="0" borderId="0" xfId="0"/>
    <xf numFmtId="0" fontId="2" fillId="0" borderId="3" xfId="0" applyFont="1" applyBorder="1"/>
    <xf numFmtId="4" fontId="2" fillId="0" borderId="3" xfId="0" applyNumberFormat="1" applyFont="1" applyBorder="1"/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3" xfId="0" applyFont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4" fontId="2" fillId="4" borderId="3" xfId="0" applyNumberFormat="1" applyFont="1" applyFill="1" applyBorder="1" applyAlignment="1">
      <alignment horizontal="left"/>
    </xf>
    <xf numFmtId="4" fontId="2" fillId="4" borderId="3" xfId="0" applyNumberFormat="1" applyFont="1" applyFill="1" applyBorder="1"/>
    <xf numFmtId="0" fontId="2" fillId="4" borderId="3" xfId="0" applyFont="1" applyFill="1" applyBorder="1"/>
    <xf numFmtId="4" fontId="2" fillId="5" borderId="3" xfId="0" applyNumberFormat="1" applyFont="1" applyFill="1" applyBorder="1"/>
    <xf numFmtId="0" fontId="2" fillId="5" borderId="3" xfId="0" applyFont="1" applyFill="1" applyBorder="1"/>
    <xf numFmtId="0" fontId="3" fillId="3" borderId="3" xfId="0" applyFont="1" applyFill="1" applyBorder="1" applyAlignment="1">
      <alignment horizontal="left"/>
    </xf>
    <xf numFmtId="4" fontId="3" fillId="3" borderId="3" xfId="0" applyNumberFormat="1" applyFont="1" applyFill="1" applyBorder="1" applyAlignment="1">
      <alignment horizontal="left"/>
    </xf>
    <xf numFmtId="4" fontId="3" fillId="3" borderId="3" xfId="0" applyNumberFormat="1" applyFont="1" applyFill="1" applyBorder="1"/>
    <xf numFmtId="0" fontId="3" fillId="3" borderId="3" xfId="0" applyFont="1" applyFill="1" applyBorder="1"/>
    <xf numFmtId="0" fontId="3" fillId="2" borderId="3" xfId="0" applyFont="1" applyFill="1" applyBorder="1" applyAlignment="1">
      <alignment horizontal="left"/>
    </xf>
    <xf numFmtId="4" fontId="3" fillId="2" borderId="3" xfId="0" applyNumberFormat="1" applyFont="1" applyFill="1" applyBorder="1" applyAlignment="1">
      <alignment horizontal="left"/>
    </xf>
    <xf numFmtId="4" fontId="3" fillId="2" borderId="3" xfId="0" applyNumberFormat="1" applyFont="1" applyFill="1" applyBorder="1"/>
    <xf numFmtId="0" fontId="3" fillId="2" borderId="3" xfId="0" applyFont="1" applyFill="1" applyBorder="1"/>
    <xf numFmtId="0" fontId="0" fillId="4" borderId="3" xfId="0" applyFill="1" applyBorder="1"/>
    <xf numFmtId="0" fontId="2" fillId="6" borderId="3" xfId="0" applyFont="1" applyFill="1" applyBorder="1"/>
    <xf numFmtId="0" fontId="0" fillId="0" borderId="3" xfId="0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4" fontId="6" fillId="6" borderId="3" xfId="0" applyNumberFormat="1" applyFont="1" applyFill="1" applyBorder="1"/>
    <xf numFmtId="0" fontId="6" fillId="6" borderId="3" xfId="0" applyFont="1" applyFill="1" applyBorder="1"/>
    <xf numFmtId="4" fontId="2" fillId="6" borderId="3" xfId="0" applyNumberFormat="1" applyFont="1" applyFill="1" applyBorder="1"/>
    <xf numFmtId="0" fontId="0" fillId="6" borderId="3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4" fontId="2" fillId="5" borderId="11" xfId="0" applyNumberFormat="1" applyFont="1" applyFill="1" applyBorder="1"/>
    <xf numFmtId="0" fontId="2" fillId="5" borderId="11" xfId="0" applyFont="1" applyFill="1" applyBorder="1"/>
    <xf numFmtId="0" fontId="0" fillId="0" borderId="3" xfId="0" applyBorder="1"/>
    <xf numFmtId="0" fontId="0" fillId="5" borderId="3" xfId="0" applyFill="1" applyBorder="1" applyAlignment="1"/>
    <xf numFmtId="0" fontId="0" fillId="0" borderId="3" xfId="0" applyBorder="1" applyAlignment="1"/>
    <xf numFmtId="0" fontId="0" fillId="4" borderId="3" xfId="0" applyFill="1" applyBorder="1" applyAlignment="1"/>
    <xf numFmtId="0" fontId="0" fillId="5" borderId="3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4" fontId="0" fillId="0" borderId="3" xfId="0" applyNumberFormat="1" applyBorder="1"/>
    <xf numFmtId="4" fontId="0" fillId="5" borderId="3" xfId="0" applyNumberFormat="1" applyFill="1" applyBorder="1"/>
    <xf numFmtId="4" fontId="0" fillId="4" borderId="3" xfId="0" applyNumberFormat="1" applyFill="1" applyBorder="1"/>
    <xf numFmtId="4" fontId="2" fillId="6" borderId="12" xfId="0" applyNumberFormat="1" applyFont="1" applyFill="1" applyBorder="1"/>
    <xf numFmtId="0" fontId="3" fillId="2" borderId="13" xfId="0" applyFont="1" applyFill="1" applyBorder="1" applyAlignment="1">
      <alignment horizontal="left"/>
    </xf>
    <xf numFmtId="4" fontId="3" fillId="2" borderId="13" xfId="0" applyNumberFormat="1" applyFont="1" applyFill="1" applyBorder="1" applyAlignment="1">
      <alignment horizontal="left"/>
    </xf>
    <xf numFmtId="4" fontId="3" fillId="2" borderId="13" xfId="0" applyNumberFormat="1" applyFont="1" applyFill="1" applyBorder="1"/>
    <xf numFmtId="0" fontId="3" fillId="2" borderId="13" xfId="0" applyFont="1" applyFill="1" applyBorder="1"/>
    <xf numFmtId="0" fontId="2" fillId="5" borderId="11" xfId="0" applyFont="1" applyFill="1" applyBorder="1" applyAlignment="1">
      <alignment horizontal="left"/>
    </xf>
    <xf numFmtId="4" fontId="2" fillId="5" borderId="11" xfId="0" applyNumberFormat="1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4" fontId="2" fillId="6" borderId="13" xfId="0" applyNumberFormat="1" applyFont="1" applyFill="1" applyBorder="1"/>
    <xf numFmtId="0" fontId="2" fillId="6" borderId="13" xfId="0" applyFont="1" applyFill="1" applyBorder="1"/>
    <xf numFmtId="0" fontId="4" fillId="3" borderId="3" xfId="0" applyFont="1" applyFill="1" applyBorder="1" applyAlignment="1">
      <alignment horizontal="left"/>
    </xf>
    <xf numFmtId="4" fontId="2" fillId="0" borderId="12" xfId="0" applyNumberFormat="1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/>
    <xf numFmtId="4" fontId="0" fillId="0" borderId="3" xfId="0" applyNumberFormat="1" applyFont="1" applyBorder="1"/>
    <xf numFmtId="0" fontId="4" fillId="4" borderId="3" xfId="0" applyFont="1" applyFill="1" applyBorder="1"/>
    <xf numFmtId="4" fontId="4" fillId="4" borderId="3" xfId="0" applyNumberFormat="1" applyFont="1" applyFill="1" applyBorder="1"/>
    <xf numFmtId="0" fontId="0" fillId="5" borderId="3" xfId="0" applyFont="1" applyFill="1" applyBorder="1"/>
    <xf numFmtId="4" fontId="0" fillId="5" borderId="3" xfId="0" applyNumberFormat="1" applyFont="1" applyFill="1" applyBorder="1"/>
    <xf numFmtId="0" fontId="0" fillId="0" borderId="0" xfId="0" applyFont="1"/>
    <xf numFmtId="0" fontId="0" fillId="4" borderId="3" xfId="0" applyFont="1" applyFill="1" applyBorder="1"/>
    <xf numFmtId="4" fontId="0" fillId="4" borderId="3" xfId="0" applyNumberFormat="1" applyFont="1" applyFill="1" applyBorder="1"/>
    <xf numFmtId="0" fontId="0" fillId="0" borderId="3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colors>
    <mruColors>
      <color rgb="FFCCCCFF"/>
      <color rgb="FFFFCCFF"/>
      <color rgb="FFCC99FF"/>
      <color rgb="FFFF99FF"/>
      <color rgb="FFFF00FF"/>
      <color rgb="FFFF33CC"/>
      <color rgb="FF00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C29" sqref="C29"/>
    </sheetView>
  </sheetViews>
  <sheetFormatPr defaultRowHeight="15" x14ac:dyDescent="0.25"/>
  <cols>
    <col min="1" max="1" width="45.28515625" bestFit="1" customWidth="1"/>
    <col min="2" max="3" width="11.7109375" bestFit="1" customWidth="1"/>
    <col min="4" max="4" width="13.42578125" bestFit="1" customWidth="1"/>
    <col min="5" max="5" width="11.7109375" bestFit="1" customWidth="1"/>
    <col min="6" max="6" width="12" bestFit="1" customWidth="1"/>
    <col min="7" max="7" width="12.7109375" customWidth="1"/>
    <col min="10" max="10" width="17.5703125" customWidth="1"/>
    <col min="11" max="11" width="15" customWidth="1"/>
  </cols>
  <sheetData>
    <row r="1" spans="1:10" s="1" customFormat="1" x14ac:dyDescent="0.25">
      <c r="A1" s="77" t="s">
        <v>32</v>
      </c>
      <c r="B1" s="77"/>
      <c r="C1" s="77"/>
      <c r="D1" s="77"/>
      <c r="E1" s="77"/>
      <c r="F1" s="77"/>
      <c r="G1" s="77"/>
    </row>
    <row r="2" spans="1:10" x14ac:dyDescent="0.25">
      <c r="A2" s="78" t="s">
        <v>3</v>
      </c>
      <c r="B2" s="79"/>
      <c r="C2" s="79"/>
      <c r="D2" s="79"/>
      <c r="E2" s="79"/>
      <c r="F2" s="79"/>
      <c r="G2" s="80"/>
    </row>
    <row r="3" spans="1:10" x14ac:dyDescent="0.25">
      <c r="A3" s="81"/>
      <c r="B3" s="82"/>
      <c r="C3" s="82"/>
      <c r="D3" s="82"/>
      <c r="E3" s="82"/>
      <c r="F3" s="82"/>
      <c r="G3" s="83"/>
    </row>
    <row r="4" spans="1:10" x14ac:dyDescent="0.25">
      <c r="A4" s="84" t="s">
        <v>4</v>
      </c>
      <c r="B4" s="85"/>
      <c r="C4" s="85"/>
      <c r="D4" s="85"/>
      <c r="E4" s="85"/>
      <c r="F4" s="85"/>
      <c r="G4" s="86"/>
    </row>
    <row r="5" spans="1:10" x14ac:dyDescent="0.25">
      <c r="A5" s="84" t="s">
        <v>5</v>
      </c>
      <c r="B5" s="85"/>
      <c r="C5" s="85"/>
      <c r="D5" s="85"/>
      <c r="E5" s="85"/>
      <c r="F5" s="85"/>
      <c r="G5" s="86"/>
    </row>
    <row r="6" spans="1:10" x14ac:dyDescent="0.25">
      <c r="A6" s="87" t="s">
        <v>6</v>
      </c>
      <c r="B6" s="88"/>
      <c r="C6" s="88"/>
      <c r="D6" s="88"/>
      <c r="E6" s="88"/>
      <c r="F6" s="88"/>
      <c r="G6" s="89"/>
    </row>
    <row r="7" spans="1:10" ht="45" x14ac:dyDescent="0.25">
      <c r="A7" s="61" t="s">
        <v>7</v>
      </c>
      <c r="B7" s="61" t="s">
        <v>8</v>
      </c>
      <c r="C7" s="61" t="s">
        <v>9</v>
      </c>
      <c r="D7" s="61" t="s">
        <v>10</v>
      </c>
      <c r="E7" s="61" t="s">
        <v>11</v>
      </c>
      <c r="F7" s="61" t="s">
        <v>12</v>
      </c>
      <c r="G7" s="61" t="s">
        <v>12</v>
      </c>
    </row>
    <row r="8" spans="1:10" s="1" customFormat="1" ht="14.1" customHeight="1" x14ac:dyDescent="0.25">
      <c r="A8" s="62">
        <v>1</v>
      </c>
      <c r="B8" s="62">
        <v>2</v>
      </c>
      <c r="C8" s="62">
        <v>3</v>
      </c>
      <c r="D8" s="62">
        <v>4</v>
      </c>
      <c r="E8" s="62">
        <v>5</v>
      </c>
      <c r="F8" s="63" t="s">
        <v>0</v>
      </c>
      <c r="G8" s="63" t="s">
        <v>1</v>
      </c>
      <c r="J8" s="8"/>
    </row>
    <row r="9" spans="1:10" x14ac:dyDescent="0.25">
      <c r="A9" s="64" t="s">
        <v>13</v>
      </c>
      <c r="B9" s="65">
        <v>1077215.97</v>
      </c>
      <c r="C9" s="65">
        <v>969982.65</v>
      </c>
      <c r="D9" s="65">
        <v>1070416.8899999999</v>
      </c>
      <c r="E9" s="65">
        <v>1283133.73</v>
      </c>
      <c r="F9" s="64">
        <f>E9/B9*100</f>
        <v>119.11573590948525</v>
      </c>
      <c r="G9" s="64">
        <f>E9/D9*100</f>
        <v>119.87233590830206</v>
      </c>
      <c r="J9" s="8"/>
    </row>
    <row r="10" spans="1:10" x14ac:dyDescent="0.25">
      <c r="A10" s="64" t="s">
        <v>14</v>
      </c>
      <c r="B10" s="65">
        <v>0</v>
      </c>
      <c r="C10" s="65">
        <v>0</v>
      </c>
      <c r="D10" s="65">
        <v>0</v>
      </c>
      <c r="E10" s="65">
        <v>0</v>
      </c>
      <c r="F10" s="64" t="e">
        <f t="shared" ref="F10:F15" si="0">E10/B10*100</f>
        <v>#DIV/0!</v>
      </c>
      <c r="G10" s="64" t="e">
        <f t="shared" ref="G10:G15" si="1">E10/D10*100</f>
        <v>#DIV/0!</v>
      </c>
      <c r="I10" s="8"/>
      <c r="J10" s="8"/>
    </row>
    <row r="11" spans="1:10" x14ac:dyDescent="0.25">
      <c r="A11" s="66" t="s">
        <v>17</v>
      </c>
      <c r="B11" s="67">
        <f>B9+B10</f>
        <v>1077215.97</v>
      </c>
      <c r="C11" s="67">
        <f>C9+C10</f>
        <v>969982.65</v>
      </c>
      <c r="D11" s="67">
        <v>1195450.1200000001</v>
      </c>
      <c r="E11" s="67">
        <f>E9+E10</f>
        <v>1283133.73</v>
      </c>
      <c r="F11" s="66">
        <f t="shared" si="0"/>
        <v>119.11573590948525</v>
      </c>
      <c r="G11" s="66">
        <f t="shared" si="1"/>
        <v>107.33477779901013</v>
      </c>
      <c r="I11" s="8"/>
      <c r="J11" s="8"/>
    </row>
    <row r="12" spans="1:10" x14ac:dyDescent="0.25">
      <c r="A12" s="64" t="s">
        <v>15</v>
      </c>
      <c r="B12" s="65">
        <v>1056429.69</v>
      </c>
      <c r="C12" s="65">
        <v>1040409.79</v>
      </c>
      <c r="D12" s="65">
        <v>1279329.3400000001</v>
      </c>
      <c r="E12" s="65">
        <v>1258703.58</v>
      </c>
      <c r="F12" s="64">
        <f t="shared" si="0"/>
        <v>119.14693347931183</v>
      </c>
      <c r="G12" s="64">
        <f t="shared" si="1"/>
        <v>98.3877677658827</v>
      </c>
      <c r="I12" s="8"/>
      <c r="J12" s="8"/>
    </row>
    <row r="13" spans="1:10" x14ac:dyDescent="0.25">
      <c r="A13" s="64" t="s">
        <v>16</v>
      </c>
      <c r="B13" s="65">
        <v>20753.75</v>
      </c>
      <c r="C13" s="65">
        <v>29199.02</v>
      </c>
      <c r="D13" s="65">
        <v>23253.05</v>
      </c>
      <c r="E13" s="65">
        <v>22531.09</v>
      </c>
      <c r="F13" s="64">
        <f t="shared" si="0"/>
        <v>108.56394627476962</v>
      </c>
      <c r="G13" s="64">
        <f t="shared" si="1"/>
        <v>96.895202994875945</v>
      </c>
      <c r="J13" s="8"/>
    </row>
    <row r="14" spans="1:10" x14ac:dyDescent="0.25">
      <c r="A14" s="66" t="s">
        <v>18</v>
      </c>
      <c r="B14" s="67">
        <f>B12+B13</f>
        <v>1077183.44</v>
      </c>
      <c r="C14" s="67">
        <f>C12+C13</f>
        <v>1069608.81</v>
      </c>
      <c r="D14" s="67">
        <f>D12+D13</f>
        <v>1302582.3900000001</v>
      </c>
      <c r="E14" s="67">
        <f>E12+E13</f>
        <v>1281234.6700000002</v>
      </c>
      <c r="F14" s="66">
        <f t="shared" si="0"/>
        <v>118.94303443803409</v>
      </c>
      <c r="G14" s="66">
        <f t="shared" si="1"/>
        <v>98.361123245340366</v>
      </c>
      <c r="J14" s="8"/>
    </row>
    <row r="15" spans="1:10" x14ac:dyDescent="0.25">
      <c r="A15" s="68" t="s">
        <v>19</v>
      </c>
      <c r="B15" s="69">
        <f>B11-B14</f>
        <v>32.53000000002794</v>
      </c>
      <c r="C15" s="69">
        <f>C11-C14</f>
        <v>-99626.160000000033</v>
      </c>
      <c r="D15" s="69">
        <f>D11-D14</f>
        <v>-107132.27000000002</v>
      </c>
      <c r="E15" s="69">
        <f>E11-E14</f>
        <v>1899.059999999823</v>
      </c>
      <c r="F15" s="68">
        <f t="shared" si="0"/>
        <v>5837.8727328564155</v>
      </c>
      <c r="G15" s="68">
        <f t="shared" si="1"/>
        <v>-1.7726311595934845</v>
      </c>
      <c r="J15" s="8"/>
    </row>
    <row r="16" spans="1:10" x14ac:dyDescent="0.25">
      <c r="A16" s="70"/>
      <c r="B16" s="70"/>
      <c r="C16" s="70"/>
      <c r="D16" s="70"/>
      <c r="E16" s="70"/>
      <c r="F16" s="70"/>
      <c r="G16" s="70"/>
      <c r="J16" s="8"/>
    </row>
    <row r="17" spans="1:10" x14ac:dyDescent="0.25">
      <c r="A17" s="70"/>
      <c r="B17" s="70"/>
      <c r="C17" s="70"/>
      <c r="D17" s="70"/>
      <c r="E17" s="70"/>
      <c r="F17" s="70"/>
      <c r="G17" s="70"/>
      <c r="J17" s="8"/>
    </row>
    <row r="18" spans="1:10" x14ac:dyDescent="0.25">
      <c r="A18" s="74" t="s">
        <v>20</v>
      </c>
      <c r="B18" s="75"/>
      <c r="C18" s="75"/>
      <c r="D18" s="75"/>
      <c r="E18" s="75"/>
      <c r="F18" s="75"/>
      <c r="G18" s="76"/>
      <c r="J18" s="8"/>
    </row>
    <row r="19" spans="1:10" ht="45" x14ac:dyDescent="0.25">
      <c r="A19" s="61" t="s">
        <v>7</v>
      </c>
      <c r="B19" s="61" t="s">
        <v>8</v>
      </c>
      <c r="C19" s="61" t="s">
        <v>9</v>
      </c>
      <c r="D19" s="61" t="s">
        <v>10</v>
      </c>
      <c r="E19" s="61" t="s">
        <v>11</v>
      </c>
      <c r="F19" s="61" t="s">
        <v>12</v>
      </c>
      <c r="G19" s="61" t="s">
        <v>12</v>
      </c>
      <c r="J19" s="8"/>
    </row>
    <row r="20" spans="1:10" x14ac:dyDescent="0.25">
      <c r="A20" s="62">
        <v>1</v>
      </c>
      <c r="B20" s="62">
        <v>2</v>
      </c>
      <c r="C20" s="62">
        <v>3</v>
      </c>
      <c r="D20" s="62">
        <v>4</v>
      </c>
      <c r="E20" s="62">
        <v>5</v>
      </c>
      <c r="F20" s="63" t="s">
        <v>0</v>
      </c>
      <c r="G20" s="63" t="s">
        <v>1</v>
      </c>
      <c r="J20" s="8"/>
    </row>
    <row r="21" spans="1:10" x14ac:dyDescent="0.25">
      <c r="A21" s="64" t="s">
        <v>21</v>
      </c>
      <c r="B21" s="65">
        <v>0</v>
      </c>
      <c r="C21" s="65">
        <v>0</v>
      </c>
      <c r="D21" s="65">
        <v>0</v>
      </c>
      <c r="E21" s="65">
        <v>0</v>
      </c>
      <c r="F21" s="64" t="e">
        <f>E21/B21*100</f>
        <v>#DIV/0!</v>
      </c>
      <c r="G21" s="64" t="e">
        <f>E21/D21*100</f>
        <v>#DIV/0!</v>
      </c>
      <c r="J21" s="8"/>
    </row>
    <row r="22" spans="1:10" x14ac:dyDescent="0.25">
      <c r="A22" s="64" t="s">
        <v>22</v>
      </c>
      <c r="B22" s="65">
        <v>0</v>
      </c>
      <c r="C22" s="65">
        <v>0</v>
      </c>
      <c r="D22" s="65">
        <v>0</v>
      </c>
      <c r="E22" s="65">
        <v>0</v>
      </c>
      <c r="F22" s="64" t="e">
        <f t="shared" ref="F22:F28" si="2">E22/B22*100</f>
        <v>#DIV/0!</v>
      </c>
      <c r="G22" s="64" t="e">
        <f t="shared" ref="G22:G28" si="3">E22/D22*100</f>
        <v>#DIV/0!</v>
      </c>
      <c r="J22" s="8"/>
    </row>
    <row r="23" spans="1:10" x14ac:dyDescent="0.25">
      <c r="A23" s="71" t="s">
        <v>23</v>
      </c>
      <c r="B23" s="72">
        <v>0</v>
      </c>
      <c r="C23" s="72">
        <v>0</v>
      </c>
      <c r="D23" s="72">
        <v>0</v>
      </c>
      <c r="E23" s="72">
        <v>0</v>
      </c>
      <c r="F23" s="71" t="e">
        <f t="shared" si="2"/>
        <v>#DIV/0!</v>
      </c>
      <c r="G23" s="71" t="e">
        <f t="shared" si="3"/>
        <v>#DIV/0!</v>
      </c>
      <c r="J23" s="8"/>
    </row>
    <row r="24" spans="1:10" x14ac:dyDescent="0.25">
      <c r="A24" s="64" t="s">
        <v>15</v>
      </c>
      <c r="B24" s="65">
        <v>1056429.69</v>
      </c>
      <c r="C24" s="65">
        <v>1040409.79</v>
      </c>
      <c r="D24" s="65">
        <v>1172197.07</v>
      </c>
      <c r="E24" s="65">
        <v>1258703.58</v>
      </c>
      <c r="F24" s="64">
        <f t="shared" si="2"/>
        <v>119.14693347931183</v>
      </c>
      <c r="G24" s="64">
        <f t="shared" si="3"/>
        <v>107.37986062360659</v>
      </c>
      <c r="J24" s="8"/>
    </row>
    <row r="25" spans="1:10" x14ac:dyDescent="0.25">
      <c r="A25" s="64" t="s">
        <v>24</v>
      </c>
      <c r="B25" s="65">
        <v>8189.82</v>
      </c>
      <c r="C25" s="65">
        <v>0</v>
      </c>
      <c r="D25" s="65">
        <v>8189.82</v>
      </c>
      <c r="E25" s="65">
        <v>1524.28</v>
      </c>
      <c r="F25" s="64">
        <f t="shared" si="2"/>
        <v>18.611886463927167</v>
      </c>
      <c r="G25" s="64">
        <f t="shared" si="3"/>
        <v>18.611886463927167</v>
      </c>
      <c r="J25" s="8"/>
    </row>
    <row r="26" spans="1:10" x14ac:dyDescent="0.25">
      <c r="A26" s="73" t="s">
        <v>25</v>
      </c>
      <c r="B26" s="65">
        <v>0</v>
      </c>
      <c r="C26" s="65">
        <v>0</v>
      </c>
      <c r="D26" s="65">
        <v>0</v>
      </c>
      <c r="E26" s="65">
        <v>0</v>
      </c>
      <c r="F26" s="64" t="e">
        <f t="shared" si="2"/>
        <v>#DIV/0!</v>
      </c>
      <c r="G26" s="64" t="e">
        <f t="shared" si="3"/>
        <v>#DIV/0!</v>
      </c>
      <c r="J26" s="8"/>
    </row>
    <row r="27" spans="1:10" x14ac:dyDescent="0.25">
      <c r="A27" s="71" t="s">
        <v>26</v>
      </c>
      <c r="B27" s="72">
        <f>B11-(B14+B23)</f>
        <v>32.53000000002794</v>
      </c>
      <c r="C27" s="72">
        <f>C11-(C14+C23)</f>
        <v>-99626.160000000033</v>
      </c>
      <c r="D27" s="72">
        <f>D11-(D14+D23)</f>
        <v>-107132.27000000002</v>
      </c>
      <c r="E27" s="72">
        <f>E11-(E14+E23)</f>
        <v>1899.059999999823</v>
      </c>
      <c r="F27" s="71">
        <f t="shared" si="2"/>
        <v>5837.8727328564155</v>
      </c>
      <c r="G27" s="71">
        <f t="shared" si="3"/>
        <v>-1.7726311595934845</v>
      </c>
      <c r="J27" s="8"/>
    </row>
    <row r="28" spans="1:10" x14ac:dyDescent="0.25">
      <c r="A28" s="68" t="s">
        <v>27</v>
      </c>
      <c r="B28" s="69">
        <f>B25+B27</f>
        <v>8222.3500000000276</v>
      </c>
      <c r="C28" s="69">
        <f>C25+C27</f>
        <v>-99626.160000000033</v>
      </c>
      <c r="D28" s="69">
        <f>D25+D27</f>
        <v>-98942.450000000012</v>
      </c>
      <c r="E28" s="69">
        <f>E25+E27</f>
        <v>3423.3399999998228</v>
      </c>
      <c r="F28" s="68">
        <f t="shared" si="2"/>
        <v>41.634569192503498</v>
      </c>
      <c r="G28" s="68">
        <f t="shared" si="3"/>
        <v>-3.4599304949491572</v>
      </c>
    </row>
  </sheetData>
  <mergeCells count="6">
    <mergeCell ref="A18:G18"/>
    <mergeCell ref="A1:G1"/>
    <mergeCell ref="A2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="85" zoomScaleNormal="85" workbookViewId="0">
      <selection activeCell="H87" sqref="H87"/>
    </sheetView>
  </sheetViews>
  <sheetFormatPr defaultRowHeight="15" x14ac:dyDescent="0.25"/>
  <cols>
    <col min="1" max="1" width="25" bestFit="1" customWidth="1"/>
    <col min="2" max="2" width="62.5703125" bestFit="1" customWidth="1"/>
    <col min="3" max="3" width="14.42578125" customWidth="1"/>
    <col min="4" max="4" width="14.140625" customWidth="1"/>
    <col min="5" max="6" width="13.85546875" bestFit="1" customWidth="1"/>
    <col min="8" max="8" width="19.7109375" customWidth="1"/>
    <col min="9" max="9" width="18.85546875" customWidth="1"/>
  </cols>
  <sheetData>
    <row r="1" spans="1:9" s="1" customFormat="1" ht="15.75" x14ac:dyDescent="0.25">
      <c r="A1" s="94" t="s">
        <v>32</v>
      </c>
      <c r="B1" s="95"/>
      <c r="C1" s="95"/>
      <c r="D1" s="95"/>
      <c r="E1" s="95"/>
      <c r="F1" s="95"/>
    </row>
    <row r="2" spans="1:9" x14ac:dyDescent="0.25">
      <c r="A2" s="90" t="s">
        <v>3</v>
      </c>
      <c r="B2" s="90"/>
      <c r="C2" s="90"/>
      <c r="D2" s="90"/>
      <c r="E2" s="90"/>
      <c r="F2" s="90"/>
    </row>
    <row r="3" spans="1:9" x14ac:dyDescent="0.25">
      <c r="A3" s="90"/>
      <c r="B3" s="90"/>
      <c r="C3" s="90"/>
      <c r="D3" s="90"/>
      <c r="E3" s="90"/>
      <c r="F3" s="90"/>
    </row>
    <row r="4" spans="1:9" ht="15.75" x14ac:dyDescent="0.25">
      <c r="A4" s="91" t="s">
        <v>2</v>
      </c>
      <c r="B4" s="91"/>
      <c r="C4" s="91"/>
      <c r="D4" s="91"/>
      <c r="E4" s="91"/>
      <c r="F4" s="91"/>
    </row>
    <row r="5" spans="1:9" ht="15.75" x14ac:dyDescent="0.25">
      <c r="A5" s="91" t="s">
        <v>28</v>
      </c>
      <c r="B5" s="91"/>
      <c r="C5" s="91"/>
      <c r="D5" s="91"/>
      <c r="E5" s="91"/>
      <c r="F5" s="91"/>
    </row>
    <row r="6" spans="1:9" ht="47.25" x14ac:dyDescent="0.25">
      <c r="A6" s="4" t="s">
        <v>7</v>
      </c>
      <c r="B6" s="4"/>
      <c r="C6" s="4" t="s">
        <v>9</v>
      </c>
      <c r="D6" s="4" t="s">
        <v>10</v>
      </c>
      <c r="E6" s="4" t="s">
        <v>11</v>
      </c>
      <c r="F6" s="4" t="s">
        <v>12</v>
      </c>
    </row>
    <row r="7" spans="1:9" ht="15.75" x14ac:dyDescent="0.25">
      <c r="A7" s="92">
        <v>1</v>
      </c>
      <c r="B7" s="93"/>
      <c r="C7" s="4">
        <v>2</v>
      </c>
      <c r="D7" s="4">
        <v>3</v>
      </c>
      <c r="E7" s="4">
        <v>4</v>
      </c>
      <c r="F7" s="5" t="s">
        <v>29</v>
      </c>
    </row>
    <row r="8" spans="1:9" s="1" customFormat="1" ht="15.75" x14ac:dyDescent="0.25">
      <c r="A8" s="6" t="s">
        <v>30</v>
      </c>
      <c r="B8" s="7" t="s">
        <v>31</v>
      </c>
      <c r="C8" s="4"/>
      <c r="D8" s="4"/>
      <c r="E8" s="4"/>
      <c r="F8" s="5"/>
    </row>
    <row r="9" spans="1:9" ht="15.75" x14ac:dyDescent="0.25">
      <c r="A9" s="22">
        <v>12809</v>
      </c>
      <c r="B9" s="23" t="s">
        <v>33</v>
      </c>
      <c r="C9" s="24">
        <f>C10</f>
        <v>1069608.81</v>
      </c>
      <c r="D9" s="24">
        <f>D10</f>
        <v>1302582.3899999999</v>
      </c>
      <c r="E9" s="24">
        <f>E10</f>
        <v>1281234.6699999997</v>
      </c>
      <c r="F9" s="25">
        <f>E9/D9*100</f>
        <v>98.361123245340337</v>
      </c>
    </row>
    <row r="10" spans="1:9" ht="15.6" customHeight="1" x14ac:dyDescent="0.25">
      <c r="A10" s="50" t="s">
        <v>34</v>
      </c>
      <c r="B10" s="51" t="s">
        <v>35</v>
      </c>
      <c r="C10" s="52">
        <f>(C11+C56)</f>
        <v>1069608.81</v>
      </c>
      <c r="D10" s="52">
        <f>(D11+D56)</f>
        <v>1302582.3899999999</v>
      </c>
      <c r="E10" s="52">
        <f>(E11+E56)</f>
        <v>1281234.6699999997</v>
      </c>
      <c r="F10" s="53">
        <f t="shared" ref="F10:F73" si="0">E10/D10*100</f>
        <v>98.361123245340337</v>
      </c>
    </row>
    <row r="11" spans="1:9" ht="15.6" customHeight="1" x14ac:dyDescent="0.25">
      <c r="A11" s="18" t="s">
        <v>36</v>
      </c>
      <c r="B11" s="19" t="s">
        <v>37</v>
      </c>
      <c r="C11" s="20">
        <f>(C12+C28+C31+C41+C44+C49)</f>
        <v>77204.990000000005</v>
      </c>
      <c r="D11" s="20">
        <f>(D12+D28+D31+D41+D44+D49)</f>
        <v>175395.05</v>
      </c>
      <c r="E11" s="20">
        <f>(E12+E28+E31+E41+E44+E49)</f>
        <v>170618.59999999995</v>
      </c>
      <c r="F11" s="21">
        <f t="shared" si="0"/>
        <v>97.276747547892569</v>
      </c>
    </row>
    <row r="12" spans="1:9" s="1" customFormat="1" ht="15.6" customHeight="1" x14ac:dyDescent="0.25">
      <c r="A12" s="54" t="s">
        <v>40</v>
      </c>
      <c r="B12" s="55"/>
      <c r="C12" s="37">
        <f>(C13+C15+C17+C20+C23+C26)</f>
        <v>8374.61</v>
      </c>
      <c r="D12" s="37">
        <f>(D13+D15+D17+D20+D23+D26)</f>
        <v>12019.73</v>
      </c>
      <c r="E12" s="37">
        <f>(E13+E15+E17+E20+E23+E26)</f>
        <v>11319.27</v>
      </c>
      <c r="F12" s="38">
        <f t="shared" si="0"/>
        <v>94.172414854576601</v>
      </c>
    </row>
    <row r="13" spans="1:9" ht="15.6" customHeight="1" x14ac:dyDescent="0.25">
      <c r="A13" s="12" t="s">
        <v>38</v>
      </c>
      <c r="B13" s="13" t="s">
        <v>39</v>
      </c>
      <c r="C13" s="14">
        <f>C14</f>
        <v>0</v>
      </c>
      <c r="D13" s="14">
        <f>D14</f>
        <v>50</v>
      </c>
      <c r="E13" s="14">
        <f>E14</f>
        <v>50</v>
      </c>
      <c r="F13" s="15">
        <f t="shared" si="0"/>
        <v>100</v>
      </c>
    </row>
    <row r="14" spans="1:9" ht="15.6" customHeight="1" x14ac:dyDescent="0.25">
      <c r="A14" s="11">
        <v>32</v>
      </c>
      <c r="B14" s="10" t="s">
        <v>41</v>
      </c>
      <c r="C14" s="3">
        <v>0</v>
      </c>
      <c r="D14" s="3">
        <v>50</v>
      </c>
      <c r="E14" s="3">
        <v>50</v>
      </c>
      <c r="F14" s="27">
        <f t="shared" si="0"/>
        <v>100</v>
      </c>
      <c r="H14" s="60"/>
      <c r="I14" s="60"/>
    </row>
    <row r="15" spans="1:9" ht="15.6" customHeight="1" x14ac:dyDescent="0.25">
      <c r="A15" s="12" t="s">
        <v>42</v>
      </c>
      <c r="B15" s="13" t="s">
        <v>43</v>
      </c>
      <c r="C15" s="14">
        <f>C16</f>
        <v>729.98</v>
      </c>
      <c r="D15" s="14">
        <f>D16</f>
        <v>729.98</v>
      </c>
      <c r="E15" s="14">
        <f>E16</f>
        <v>729.96</v>
      </c>
      <c r="F15" s="15">
        <f t="shared" si="0"/>
        <v>99.997260198909572</v>
      </c>
    </row>
    <row r="16" spans="1:9" ht="14.45" customHeight="1" x14ac:dyDescent="0.25">
      <c r="A16" s="11">
        <v>31</v>
      </c>
      <c r="B16" s="9" t="s">
        <v>44</v>
      </c>
      <c r="C16" s="3">
        <v>729.98</v>
      </c>
      <c r="D16" s="3">
        <v>729.98</v>
      </c>
      <c r="E16" s="3">
        <v>729.96</v>
      </c>
      <c r="F16" s="27">
        <f t="shared" si="0"/>
        <v>99.997260198909572</v>
      </c>
      <c r="H16" s="60"/>
    </row>
    <row r="17" spans="1:8" ht="15.75" x14ac:dyDescent="0.25">
      <c r="A17" s="12" t="s">
        <v>45</v>
      </c>
      <c r="B17" s="12" t="s">
        <v>46</v>
      </c>
      <c r="C17" s="14">
        <f>(C18+C19)</f>
        <v>2322.65</v>
      </c>
      <c r="D17" s="14">
        <f>(D18+D19)</f>
        <v>3493.82</v>
      </c>
      <c r="E17" s="14">
        <f>(E18+E19)</f>
        <v>3447.13</v>
      </c>
      <c r="F17" s="15">
        <f t="shared" si="0"/>
        <v>98.663640370711718</v>
      </c>
      <c r="H17" s="8"/>
    </row>
    <row r="18" spans="1:8" ht="15.75" x14ac:dyDescent="0.25">
      <c r="A18" s="11">
        <v>31</v>
      </c>
      <c r="B18" s="9" t="s">
        <v>44</v>
      </c>
      <c r="C18" s="3">
        <v>2322.65</v>
      </c>
      <c r="D18" s="3">
        <v>3156.27</v>
      </c>
      <c r="E18" s="3">
        <v>3358.08</v>
      </c>
      <c r="F18" s="27">
        <f t="shared" si="0"/>
        <v>106.39393968196637</v>
      </c>
      <c r="H18" s="8"/>
    </row>
    <row r="19" spans="1:8" ht="15.75" x14ac:dyDescent="0.25">
      <c r="A19" s="11">
        <v>32</v>
      </c>
      <c r="B19" s="9" t="s">
        <v>41</v>
      </c>
      <c r="C19" s="3">
        <v>0</v>
      </c>
      <c r="D19" s="3">
        <v>337.55</v>
      </c>
      <c r="E19" s="3">
        <v>89.05</v>
      </c>
      <c r="F19" s="27">
        <f t="shared" si="0"/>
        <v>26.381276847874386</v>
      </c>
    </row>
    <row r="20" spans="1:8" ht="15.75" x14ac:dyDescent="0.25">
      <c r="A20" s="12" t="s">
        <v>49</v>
      </c>
      <c r="B20" s="12" t="s">
        <v>50</v>
      </c>
      <c r="C20" s="14">
        <f>(C21+C22)</f>
        <v>5321.9800000000005</v>
      </c>
      <c r="D20" s="14">
        <f>(D21+D22)</f>
        <v>3833.63</v>
      </c>
      <c r="E20" s="14">
        <f>(E21+E22)</f>
        <v>3833.63</v>
      </c>
      <c r="F20" s="15">
        <f t="shared" si="0"/>
        <v>100</v>
      </c>
    </row>
    <row r="21" spans="1:8" ht="15.75" x14ac:dyDescent="0.25">
      <c r="A21" s="11">
        <v>31</v>
      </c>
      <c r="B21" s="9" t="s">
        <v>44</v>
      </c>
      <c r="C21" s="3">
        <v>5139.72</v>
      </c>
      <c r="D21" s="3">
        <v>3761.38</v>
      </c>
      <c r="E21" s="3">
        <v>3761.38</v>
      </c>
      <c r="F21" s="27">
        <f t="shared" si="0"/>
        <v>100</v>
      </c>
    </row>
    <row r="22" spans="1:8" ht="15.75" x14ac:dyDescent="0.25">
      <c r="A22" s="9">
        <v>32</v>
      </c>
      <c r="B22" s="2" t="s">
        <v>41</v>
      </c>
      <c r="C22" s="3">
        <v>182.26</v>
      </c>
      <c r="D22" s="3">
        <v>72.25</v>
      </c>
      <c r="E22" s="3">
        <v>72.25</v>
      </c>
      <c r="F22" s="27">
        <f t="shared" si="0"/>
        <v>100</v>
      </c>
    </row>
    <row r="23" spans="1:8" ht="15.75" x14ac:dyDescent="0.25">
      <c r="A23" s="26" t="s">
        <v>51</v>
      </c>
      <c r="B23" s="26" t="s">
        <v>52</v>
      </c>
      <c r="C23" s="14">
        <f>(C24+C25)</f>
        <v>0</v>
      </c>
      <c r="D23" s="14">
        <f>(D24+D25)</f>
        <v>2582.3000000000002</v>
      </c>
      <c r="E23" s="14">
        <f>(E24+E25)</f>
        <v>2449.6999999999998</v>
      </c>
      <c r="F23" s="15">
        <f t="shared" si="0"/>
        <v>94.86504279131006</v>
      </c>
    </row>
    <row r="24" spans="1:8" ht="15.75" x14ac:dyDescent="0.25">
      <c r="A24" s="28">
        <v>31</v>
      </c>
      <c r="B24" s="28" t="s">
        <v>44</v>
      </c>
      <c r="C24" s="3">
        <v>0</v>
      </c>
      <c r="D24" s="3">
        <v>2582.3000000000002</v>
      </c>
      <c r="E24" s="3">
        <v>2449.6999999999998</v>
      </c>
      <c r="F24" s="27">
        <f t="shared" si="0"/>
        <v>94.86504279131006</v>
      </c>
    </row>
    <row r="25" spans="1:8" ht="15.75" x14ac:dyDescent="0.25">
      <c r="A25" s="28">
        <v>32</v>
      </c>
      <c r="B25" s="28" t="s">
        <v>41</v>
      </c>
      <c r="C25" s="3">
        <v>0</v>
      </c>
      <c r="D25" s="3">
        <v>0</v>
      </c>
      <c r="E25" s="3">
        <v>0</v>
      </c>
      <c r="F25" s="27" t="e">
        <f t="shared" si="0"/>
        <v>#DIV/0!</v>
      </c>
    </row>
    <row r="26" spans="1:8" s="1" customFormat="1" ht="15.75" x14ac:dyDescent="0.25">
      <c r="A26" s="30" t="s">
        <v>59</v>
      </c>
      <c r="B26" s="30" t="s">
        <v>60</v>
      </c>
      <c r="C26" s="14">
        <f>C27</f>
        <v>0</v>
      </c>
      <c r="D26" s="14">
        <f>D27</f>
        <v>1330</v>
      </c>
      <c r="E26" s="14">
        <f>E27</f>
        <v>808.85</v>
      </c>
      <c r="F26" s="15">
        <f t="shared" si="0"/>
        <v>60.815789473684212</v>
      </c>
    </row>
    <row r="27" spans="1:8" s="1" customFormat="1" ht="15.75" x14ac:dyDescent="0.25">
      <c r="A27" s="28">
        <v>32</v>
      </c>
      <c r="B27" s="28" t="s">
        <v>41</v>
      </c>
      <c r="C27" s="3">
        <v>0</v>
      </c>
      <c r="D27" s="3">
        <v>1330</v>
      </c>
      <c r="E27" s="3">
        <v>808.85</v>
      </c>
      <c r="F27" s="27">
        <f t="shared" si="0"/>
        <v>60.815789473684212</v>
      </c>
    </row>
    <row r="28" spans="1:8" ht="15.75" x14ac:dyDescent="0.25">
      <c r="A28" s="29" t="s">
        <v>53</v>
      </c>
      <c r="B28" s="29" t="s">
        <v>54</v>
      </c>
      <c r="C28" s="16">
        <f>C29</f>
        <v>0</v>
      </c>
      <c r="D28" s="16">
        <f>D29</f>
        <v>25.09</v>
      </c>
      <c r="E28" s="16">
        <v>0</v>
      </c>
      <c r="F28" s="17">
        <f t="shared" si="0"/>
        <v>0</v>
      </c>
    </row>
    <row r="29" spans="1:8" ht="15.75" x14ac:dyDescent="0.25">
      <c r="A29" s="30" t="s">
        <v>47</v>
      </c>
      <c r="B29" s="30" t="s">
        <v>48</v>
      </c>
      <c r="C29" s="14">
        <f>C30</f>
        <v>0</v>
      </c>
      <c r="D29" s="14">
        <f>SUM(D30)</f>
        <v>25.09</v>
      </c>
      <c r="E29" s="14">
        <f>E30</f>
        <v>0</v>
      </c>
      <c r="F29" s="15">
        <f t="shared" si="0"/>
        <v>0</v>
      </c>
    </row>
    <row r="30" spans="1:8" ht="15.75" x14ac:dyDescent="0.25">
      <c r="A30" s="28">
        <v>42</v>
      </c>
      <c r="B30" s="28" t="s">
        <v>55</v>
      </c>
      <c r="C30" s="3">
        <v>0</v>
      </c>
      <c r="D30" s="3">
        <v>25.09</v>
      </c>
      <c r="E30" s="3">
        <v>0</v>
      </c>
      <c r="F30" s="27">
        <f t="shared" si="0"/>
        <v>0</v>
      </c>
      <c r="H30" s="60"/>
    </row>
    <row r="31" spans="1:8" ht="15.75" x14ac:dyDescent="0.25">
      <c r="A31" s="29" t="s">
        <v>56</v>
      </c>
      <c r="B31" s="29" t="s">
        <v>57</v>
      </c>
      <c r="C31" s="16">
        <f>(C32+C35+C37+C39)</f>
        <v>55743.58</v>
      </c>
      <c r="D31" s="16">
        <f>(D32+D35+D37+D39)</f>
        <v>148703.40999999997</v>
      </c>
      <c r="E31" s="16">
        <f>(E32+E35+E37+E39)</f>
        <v>144841.08999999997</v>
      </c>
      <c r="F31" s="17">
        <f t="shared" si="0"/>
        <v>97.402668842631115</v>
      </c>
    </row>
    <row r="32" spans="1:8" ht="15.75" x14ac:dyDescent="0.25">
      <c r="A32" s="30" t="s">
        <v>47</v>
      </c>
      <c r="B32" s="30" t="s">
        <v>48</v>
      </c>
      <c r="C32" s="14">
        <f>(C33+C34)</f>
        <v>55743.58</v>
      </c>
      <c r="D32" s="14">
        <f>(D33+D34)</f>
        <v>59243.58</v>
      </c>
      <c r="E32" s="14">
        <f>(E33+E34)</f>
        <v>57575.13</v>
      </c>
      <c r="F32" s="15">
        <f t="shared" si="0"/>
        <v>97.183745479256984</v>
      </c>
    </row>
    <row r="33" spans="1:8" ht="15.75" x14ac:dyDescent="0.25">
      <c r="A33" s="31">
        <v>37</v>
      </c>
      <c r="B33" s="31" t="s">
        <v>58</v>
      </c>
      <c r="C33" s="32">
        <v>26544.560000000001</v>
      </c>
      <c r="D33" s="32">
        <v>36044.559999999998</v>
      </c>
      <c r="E33" s="32">
        <v>35050.42</v>
      </c>
      <c r="F33" s="33">
        <f t="shared" si="0"/>
        <v>97.241913897686644</v>
      </c>
    </row>
    <row r="34" spans="1:8" s="1" customFormat="1" ht="15.75" x14ac:dyDescent="0.25">
      <c r="A34" s="31">
        <v>42</v>
      </c>
      <c r="B34" s="31" t="s">
        <v>55</v>
      </c>
      <c r="C34" s="32">
        <v>29199.02</v>
      </c>
      <c r="D34" s="32">
        <v>23199.02</v>
      </c>
      <c r="E34" s="32">
        <v>22524.71</v>
      </c>
      <c r="F34" s="33">
        <f t="shared" si="0"/>
        <v>97.093368599190825</v>
      </c>
    </row>
    <row r="35" spans="1:8" ht="15.75" x14ac:dyDescent="0.25">
      <c r="A35" s="30" t="s">
        <v>59</v>
      </c>
      <c r="B35" s="30" t="s">
        <v>60</v>
      </c>
      <c r="C35" s="14">
        <f>C36</f>
        <v>0</v>
      </c>
      <c r="D35" s="14">
        <f>D36</f>
        <v>88029.1</v>
      </c>
      <c r="E35" s="14">
        <f>E36</f>
        <v>85835.23</v>
      </c>
      <c r="F35" s="15">
        <f t="shared" si="0"/>
        <v>97.507790037612551</v>
      </c>
    </row>
    <row r="36" spans="1:8" ht="15.75" x14ac:dyDescent="0.25">
      <c r="A36" s="28">
        <v>32</v>
      </c>
      <c r="B36" s="28" t="s">
        <v>41</v>
      </c>
      <c r="C36" s="3">
        <v>0</v>
      </c>
      <c r="D36" s="3">
        <v>88029.1</v>
      </c>
      <c r="E36" s="3">
        <v>85835.23</v>
      </c>
      <c r="F36" s="27">
        <f t="shared" si="0"/>
        <v>97.507790037612551</v>
      </c>
    </row>
    <row r="37" spans="1:8" ht="15.75" x14ac:dyDescent="0.25">
      <c r="A37" s="30" t="s">
        <v>61</v>
      </c>
      <c r="B37" s="30" t="s">
        <v>62</v>
      </c>
      <c r="C37" s="14">
        <f>C38</f>
        <v>0</v>
      </c>
      <c r="D37" s="14">
        <f>D38</f>
        <v>767.11</v>
      </c>
      <c r="E37" s="14">
        <f>E38</f>
        <v>767.11</v>
      </c>
      <c r="F37" s="15">
        <f t="shared" si="0"/>
        <v>100</v>
      </c>
    </row>
    <row r="38" spans="1:8" ht="15.75" x14ac:dyDescent="0.25">
      <c r="A38" s="35">
        <v>38</v>
      </c>
      <c r="B38" s="35" t="s">
        <v>63</v>
      </c>
      <c r="C38" s="34">
        <v>0</v>
      </c>
      <c r="D38" s="34">
        <v>767.11</v>
      </c>
      <c r="E38" s="34">
        <v>767.11</v>
      </c>
      <c r="F38" s="27">
        <f t="shared" si="0"/>
        <v>100</v>
      </c>
    </row>
    <row r="39" spans="1:8" s="1" customFormat="1" ht="15.75" x14ac:dyDescent="0.25">
      <c r="A39" s="30" t="s">
        <v>74</v>
      </c>
      <c r="B39" s="30" t="s">
        <v>75</v>
      </c>
      <c r="C39" s="14">
        <f>C40</f>
        <v>0</v>
      </c>
      <c r="D39" s="14">
        <f>D40</f>
        <v>663.62</v>
      </c>
      <c r="E39" s="14">
        <f>E40</f>
        <v>663.62</v>
      </c>
      <c r="F39" s="15">
        <f t="shared" si="0"/>
        <v>100</v>
      </c>
    </row>
    <row r="40" spans="1:8" s="1" customFormat="1" ht="15.75" x14ac:dyDescent="0.25">
      <c r="A40" s="35">
        <v>32</v>
      </c>
      <c r="B40" s="35" t="s">
        <v>41</v>
      </c>
      <c r="C40" s="34">
        <v>0</v>
      </c>
      <c r="D40" s="34">
        <v>663.62</v>
      </c>
      <c r="E40" s="34">
        <v>663.62</v>
      </c>
      <c r="F40" s="27">
        <f t="shared" si="0"/>
        <v>100</v>
      </c>
    </row>
    <row r="41" spans="1:8" ht="15.75" x14ac:dyDescent="0.25">
      <c r="A41" s="29" t="s">
        <v>64</v>
      </c>
      <c r="B41" s="29" t="s">
        <v>65</v>
      </c>
      <c r="C41" s="16">
        <f t="shared" ref="C41:E42" si="1">C42</f>
        <v>0</v>
      </c>
      <c r="D41" s="16">
        <f t="shared" si="1"/>
        <v>200</v>
      </c>
      <c r="E41" s="16">
        <f t="shared" si="1"/>
        <v>200</v>
      </c>
      <c r="F41" s="17">
        <f t="shared" si="0"/>
        <v>100</v>
      </c>
    </row>
    <row r="42" spans="1:8" s="1" customFormat="1" ht="15.75" x14ac:dyDescent="0.25">
      <c r="A42" s="30" t="s">
        <v>70</v>
      </c>
      <c r="B42" s="30" t="s">
        <v>71</v>
      </c>
      <c r="C42" s="14">
        <f t="shared" si="1"/>
        <v>0</v>
      </c>
      <c r="D42" s="14">
        <f t="shared" si="1"/>
        <v>200</v>
      </c>
      <c r="E42" s="14">
        <f t="shared" si="1"/>
        <v>200</v>
      </c>
      <c r="F42" s="15">
        <f t="shared" si="0"/>
        <v>100</v>
      </c>
    </row>
    <row r="43" spans="1:8" ht="15.75" x14ac:dyDescent="0.25">
      <c r="A43" s="28">
        <v>32</v>
      </c>
      <c r="B43" s="28" t="s">
        <v>41</v>
      </c>
      <c r="C43" s="34">
        <v>0</v>
      </c>
      <c r="D43" s="34">
        <v>200</v>
      </c>
      <c r="E43" s="34">
        <v>200</v>
      </c>
      <c r="F43" s="27">
        <f t="shared" si="0"/>
        <v>100</v>
      </c>
    </row>
    <row r="44" spans="1:8" ht="15.75" x14ac:dyDescent="0.25">
      <c r="A44" s="29" t="s">
        <v>66</v>
      </c>
      <c r="B44" s="29" t="s">
        <v>67</v>
      </c>
      <c r="C44" s="16">
        <f>(C45+C47)</f>
        <v>0</v>
      </c>
      <c r="D44" s="16">
        <f>(D45+D47)</f>
        <v>1346.62</v>
      </c>
      <c r="E44" s="16">
        <f>(E45+E47)</f>
        <v>1346.62</v>
      </c>
      <c r="F44" s="17">
        <f t="shared" si="0"/>
        <v>100</v>
      </c>
    </row>
    <row r="45" spans="1:8" ht="15.75" x14ac:dyDescent="0.25">
      <c r="A45" s="26" t="s">
        <v>68</v>
      </c>
      <c r="B45" s="26" t="s">
        <v>69</v>
      </c>
      <c r="C45" s="14">
        <f>C46</f>
        <v>0</v>
      </c>
      <c r="D45" s="14">
        <f>D46</f>
        <v>152.11000000000001</v>
      </c>
      <c r="E45" s="14">
        <f>E46</f>
        <v>152.11000000000001</v>
      </c>
      <c r="F45" s="15">
        <f t="shared" si="0"/>
        <v>100</v>
      </c>
    </row>
    <row r="46" spans="1:8" ht="15.75" x14ac:dyDescent="0.25">
      <c r="A46" s="28">
        <v>32</v>
      </c>
      <c r="B46" s="28" t="s">
        <v>41</v>
      </c>
      <c r="C46" s="34">
        <v>0</v>
      </c>
      <c r="D46" s="34">
        <v>152.11000000000001</v>
      </c>
      <c r="E46" s="34">
        <v>152.11000000000001</v>
      </c>
      <c r="F46" s="27">
        <f t="shared" si="0"/>
        <v>100</v>
      </c>
      <c r="H46" s="49"/>
    </row>
    <row r="47" spans="1:8" ht="15.75" x14ac:dyDescent="0.25">
      <c r="A47" s="30" t="s">
        <v>72</v>
      </c>
      <c r="B47" s="30" t="s">
        <v>73</v>
      </c>
      <c r="C47" s="14">
        <f>C48</f>
        <v>0</v>
      </c>
      <c r="D47" s="14">
        <f>D48</f>
        <v>1194.51</v>
      </c>
      <c r="E47" s="14">
        <f>E48</f>
        <v>1194.51</v>
      </c>
      <c r="F47" s="15">
        <f t="shared" si="0"/>
        <v>100</v>
      </c>
    </row>
    <row r="48" spans="1:8" ht="15.75" x14ac:dyDescent="0.25">
      <c r="A48" s="28">
        <v>32</v>
      </c>
      <c r="B48" s="28" t="s">
        <v>41</v>
      </c>
      <c r="C48" s="34">
        <v>0</v>
      </c>
      <c r="D48" s="34">
        <v>1194.51</v>
      </c>
      <c r="E48" s="34">
        <v>1194.51</v>
      </c>
      <c r="F48" s="27">
        <f t="shared" si="0"/>
        <v>100</v>
      </c>
      <c r="H48" s="8"/>
    </row>
    <row r="49" spans="1:9" ht="15.75" x14ac:dyDescent="0.25">
      <c r="A49" s="29" t="s">
        <v>76</v>
      </c>
      <c r="B49" s="29" t="s">
        <v>77</v>
      </c>
      <c r="C49" s="16">
        <f>(C50+C53)</f>
        <v>13086.8</v>
      </c>
      <c r="D49" s="16">
        <f>(D50+D53)</f>
        <v>13100.2</v>
      </c>
      <c r="E49" s="16">
        <f>(E50+E53)</f>
        <v>12911.62</v>
      </c>
      <c r="F49" s="17">
        <f t="shared" si="0"/>
        <v>98.560479992671873</v>
      </c>
    </row>
    <row r="50" spans="1:9" ht="15.75" x14ac:dyDescent="0.25">
      <c r="A50" s="30" t="s">
        <v>49</v>
      </c>
      <c r="B50" s="30" t="s">
        <v>50</v>
      </c>
      <c r="C50" s="14">
        <f>(C51+C52)</f>
        <v>13086.8</v>
      </c>
      <c r="D50" s="14">
        <f>(D51+D52)</f>
        <v>9426.94</v>
      </c>
      <c r="E50" s="14">
        <f>(E51+E52)</f>
        <v>9426.94</v>
      </c>
      <c r="F50" s="15">
        <f t="shared" si="0"/>
        <v>100</v>
      </c>
    </row>
    <row r="51" spans="1:9" ht="15.75" x14ac:dyDescent="0.25">
      <c r="A51" s="28">
        <v>31</v>
      </c>
      <c r="B51" s="28" t="s">
        <v>44</v>
      </c>
      <c r="C51" s="34">
        <v>12638.63</v>
      </c>
      <c r="D51" s="34">
        <v>9249.26</v>
      </c>
      <c r="E51" s="34">
        <v>9249.26</v>
      </c>
      <c r="F51" s="27">
        <f t="shared" si="0"/>
        <v>100</v>
      </c>
      <c r="H51" s="49"/>
      <c r="I51" s="49"/>
    </row>
    <row r="52" spans="1:9" ht="15.75" x14ac:dyDescent="0.25">
      <c r="A52" s="28">
        <v>32</v>
      </c>
      <c r="B52" s="28" t="s">
        <v>41</v>
      </c>
      <c r="C52" s="34">
        <v>448.17</v>
      </c>
      <c r="D52" s="34">
        <v>177.68</v>
      </c>
      <c r="E52" s="34">
        <v>177.68</v>
      </c>
      <c r="F52" s="27">
        <f t="shared" si="0"/>
        <v>100</v>
      </c>
      <c r="H52" s="49"/>
    </row>
    <row r="53" spans="1:9" ht="15.75" x14ac:dyDescent="0.25">
      <c r="A53" s="30" t="s">
        <v>51</v>
      </c>
      <c r="B53" s="30" t="s">
        <v>52</v>
      </c>
      <c r="C53" s="14">
        <f>(C54+C55)</f>
        <v>0</v>
      </c>
      <c r="D53" s="14">
        <f>(D54+D55)</f>
        <v>3673.26</v>
      </c>
      <c r="E53" s="14">
        <f>(E54+E55)</f>
        <v>3484.68</v>
      </c>
      <c r="F53" s="15">
        <f t="shared" si="0"/>
        <v>94.866140703353423</v>
      </c>
      <c r="H53" s="8"/>
    </row>
    <row r="54" spans="1:9" ht="15.75" x14ac:dyDescent="0.25">
      <c r="A54" s="28">
        <v>31</v>
      </c>
      <c r="B54" s="28" t="s">
        <v>44</v>
      </c>
      <c r="C54" s="34">
        <v>0</v>
      </c>
      <c r="D54" s="34">
        <v>3673.26</v>
      </c>
      <c r="E54" s="34">
        <v>3484.68</v>
      </c>
      <c r="F54" s="27">
        <f t="shared" si="0"/>
        <v>94.866140703353423</v>
      </c>
    </row>
    <row r="55" spans="1:9" ht="15.75" x14ac:dyDescent="0.25">
      <c r="A55" s="56">
        <v>32</v>
      </c>
      <c r="B55" s="56" t="s">
        <v>41</v>
      </c>
      <c r="C55" s="57">
        <v>0</v>
      </c>
      <c r="D55" s="57">
        <v>0</v>
      </c>
      <c r="E55" s="57">
        <v>0</v>
      </c>
      <c r="F55" s="58" t="e">
        <f t="shared" si="0"/>
        <v>#DIV/0!</v>
      </c>
    </row>
    <row r="56" spans="1:9" ht="15.75" x14ac:dyDescent="0.25">
      <c r="A56" s="18" t="s">
        <v>78</v>
      </c>
      <c r="B56" s="59" t="s">
        <v>79</v>
      </c>
      <c r="C56" s="20">
        <f>SUM(C57+C60+C64+C72+C82+C85+C88+C91)</f>
        <v>992403.82000000007</v>
      </c>
      <c r="D56" s="20">
        <f>(D57+D60+D64+D72+D82+D85+D88+D91)</f>
        <v>1127187.3399999999</v>
      </c>
      <c r="E56" s="20">
        <f>(E57+E60+E64+E72+E82+E85+E88+E91)</f>
        <v>1110616.0699999998</v>
      </c>
      <c r="F56" s="21">
        <f t="shared" si="0"/>
        <v>98.529856625252734</v>
      </c>
    </row>
    <row r="57" spans="1:9" ht="15.75" x14ac:dyDescent="0.25">
      <c r="A57" s="36" t="s">
        <v>80</v>
      </c>
      <c r="B57" s="36" t="s">
        <v>81</v>
      </c>
      <c r="C57" s="37">
        <f t="shared" ref="C57:E58" si="2">C58</f>
        <v>666.26</v>
      </c>
      <c r="D57" s="37">
        <f t="shared" si="2"/>
        <v>666.26</v>
      </c>
      <c r="E57" s="37">
        <f t="shared" si="2"/>
        <v>0.01</v>
      </c>
      <c r="F57" s="38">
        <f t="shared" si="0"/>
        <v>1.5009155584906793E-3</v>
      </c>
    </row>
    <row r="58" spans="1:9" ht="15.75" x14ac:dyDescent="0.25">
      <c r="A58" s="30" t="s">
        <v>82</v>
      </c>
      <c r="B58" s="30" t="s">
        <v>83</v>
      </c>
      <c r="C58" s="14">
        <f t="shared" si="2"/>
        <v>666.26</v>
      </c>
      <c r="D58" s="14">
        <f t="shared" si="2"/>
        <v>666.26</v>
      </c>
      <c r="E58" s="14">
        <f t="shared" si="2"/>
        <v>0.01</v>
      </c>
      <c r="F58" s="15">
        <f t="shared" si="0"/>
        <v>1.5009155584906793E-3</v>
      </c>
    </row>
    <row r="59" spans="1:9" ht="15.75" x14ac:dyDescent="0.25">
      <c r="A59" s="28">
        <v>32</v>
      </c>
      <c r="B59" s="28" t="s">
        <v>41</v>
      </c>
      <c r="C59" s="34">
        <v>666.26</v>
      </c>
      <c r="D59" s="34">
        <v>666.26</v>
      </c>
      <c r="E59" s="34">
        <v>0.01</v>
      </c>
      <c r="F59" s="27">
        <f t="shared" si="0"/>
        <v>1.5009155584906793E-3</v>
      </c>
    </row>
    <row r="60" spans="1:9" ht="15.75" x14ac:dyDescent="0.25">
      <c r="A60" s="29" t="s">
        <v>84</v>
      </c>
      <c r="B60" s="29" t="s">
        <v>85</v>
      </c>
      <c r="C60" s="16">
        <f>C61</f>
        <v>0</v>
      </c>
      <c r="D60" s="16">
        <f>D61</f>
        <v>6321.8</v>
      </c>
      <c r="E60" s="16">
        <f>E61</f>
        <v>0</v>
      </c>
      <c r="F60" s="17">
        <f t="shared" si="0"/>
        <v>0</v>
      </c>
    </row>
    <row r="61" spans="1:9" ht="15.75" x14ac:dyDescent="0.25">
      <c r="A61" s="30" t="s">
        <v>82</v>
      </c>
      <c r="B61" s="30" t="s">
        <v>83</v>
      </c>
      <c r="C61" s="14">
        <f>(C62+C63)</f>
        <v>0</v>
      </c>
      <c r="D61" s="14">
        <f>(D62+D63)</f>
        <v>6321.8</v>
      </c>
      <c r="E61" s="14">
        <f>(E62+E63)</f>
        <v>0</v>
      </c>
      <c r="F61" s="15">
        <f t="shared" si="0"/>
        <v>0</v>
      </c>
    </row>
    <row r="62" spans="1:9" ht="15.75" x14ac:dyDescent="0.25">
      <c r="A62" s="28">
        <v>32</v>
      </c>
      <c r="B62" s="28" t="s">
        <v>41</v>
      </c>
      <c r="C62" s="34">
        <v>0</v>
      </c>
      <c r="D62" s="34">
        <v>6237.97</v>
      </c>
      <c r="E62" s="34">
        <v>0</v>
      </c>
      <c r="F62" s="27">
        <f t="shared" si="0"/>
        <v>0</v>
      </c>
      <c r="H62" s="49"/>
    </row>
    <row r="63" spans="1:9" ht="15.75" x14ac:dyDescent="0.25">
      <c r="A63" s="28">
        <v>34</v>
      </c>
      <c r="B63" s="28" t="s">
        <v>86</v>
      </c>
      <c r="C63" s="34">
        <v>0</v>
      </c>
      <c r="D63" s="34">
        <v>83.83</v>
      </c>
      <c r="E63" s="34">
        <v>0</v>
      </c>
      <c r="F63" s="27">
        <f t="shared" si="0"/>
        <v>0</v>
      </c>
      <c r="H63" s="49"/>
    </row>
    <row r="64" spans="1:9" ht="15.75" x14ac:dyDescent="0.25">
      <c r="A64" s="40" t="s">
        <v>87</v>
      </c>
      <c r="B64" s="40" t="s">
        <v>88</v>
      </c>
      <c r="C64" s="16">
        <f>(C65+C68+C70)</f>
        <v>78164.75</v>
      </c>
      <c r="D64" s="16">
        <f>(D65+D68+D70)</f>
        <v>73622.52</v>
      </c>
      <c r="E64" s="16">
        <f>(E65+E68+E70)</f>
        <v>72599.09</v>
      </c>
      <c r="F64" s="17">
        <f t="shared" si="0"/>
        <v>98.60989545046813</v>
      </c>
    </row>
    <row r="65" spans="1:8" ht="15.75" x14ac:dyDescent="0.25">
      <c r="A65" s="42" t="s">
        <v>82</v>
      </c>
      <c r="B65" s="42" t="s">
        <v>83</v>
      </c>
      <c r="C65" s="14">
        <f>(C66+C67)</f>
        <v>56049.81</v>
      </c>
      <c r="D65" s="14">
        <f>(D66+D67)</f>
        <v>50096.99</v>
      </c>
      <c r="E65" s="14">
        <f>(E66+E67)</f>
        <v>49288.759999999995</v>
      </c>
      <c r="F65" s="15">
        <f t="shared" si="0"/>
        <v>98.386669538429345</v>
      </c>
    </row>
    <row r="66" spans="1:8" ht="15.75" x14ac:dyDescent="0.25">
      <c r="A66" s="28">
        <v>32</v>
      </c>
      <c r="B66" s="41" t="s">
        <v>41</v>
      </c>
      <c r="C66" s="34">
        <v>55452.56</v>
      </c>
      <c r="D66" s="34">
        <v>49546.99</v>
      </c>
      <c r="E66" s="34">
        <v>48803.34</v>
      </c>
      <c r="F66" s="27">
        <f t="shared" si="0"/>
        <v>98.499101559953488</v>
      </c>
    </row>
    <row r="67" spans="1:8" ht="15.75" x14ac:dyDescent="0.25">
      <c r="A67" s="28">
        <v>34</v>
      </c>
      <c r="B67" s="41" t="s">
        <v>86</v>
      </c>
      <c r="C67" s="34">
        <v>597.25</v>
      </c>
      <c r="D67" s="34">
        <v>550</v>
      </c>
      <c r="E67" s="34">
        <v>485.42</v>
      </c>
      <c r="F67" s="27">
        <f t="shared" si="0"/>
        <v>88.258181818181825</v>
      </c>
    </row>
    <row r="68" spans="1:8" ht="15.75" x14ac:dyDescent="0.25">
      <c r="A68" s="30" t="s">
        <v>89</v>
      </c>
      <c r="B68" s="42" t="s">
        <v>90</v>
      </c>
      <c r="C68" s="14">
        <f>C69</f>
        <v>0</v>
      </c>
      <c r="D68" s="14">
        <f>D69</f>
        <v>2752.76</v>
      </c>
      <c r="E68" s="14">
        <f>E69</f>
        <v>2752.76</v>
      </c>
      <c r="F68" s="15">
        <f t="shared" si="0"/>
        <v>100</v>
      </c>
    </row>
    <row r="69" spans="1:8" ht="15.75" x14ac:dyDescent="0.25">
      <c r="A69" s="28">
        <v>32</v>
      </c>
      <c r="B69" s="41" t="s">
        <v>41</v>
      </c>
      <c r="C69" s="34">
        <v>0</v>
      </c>
      <c r="D69" s="34">
        <v>2752.76</v>
      </c>
      <c r="E69" s="34">
        <v>2752.76</v>
      </c>
      <c r="F69" s="27">
        <f t="shared" si="0"/>
        <v>100</v>
      </c>
    </row>
    <row r="70" spans="1:8" ht="15.75" x14ac:dyDescent="0.25">
      <c r="A70" s="30" t="s">
        <v>91</v>
      </c>
      <c r="B70" s="42" t="s">
        <v>92</v>
      </c>
      <c r="C70" s="14">
        <f>C71</f>
        <v>22114.94</v>
      </c>
      <c r="D70" s="14">
        <f>D71</f>
        <v>20772.77</v>
      </c>
      <c r="E70" s="14">
        <f>E71</f>
        <v>20557.57</v>
      </c>
      <c r="F70" s="15">
        <f t="shared" si="0"/>
        <v>98.964028389088213</v>
      </c>
    </row>
    <row r="71" spans="1:8" ht="15.75" x14ac:dyDescent="0.25">
      <c r="A71" s="28">
        <v>32</v>
      </c>
      <c r="B71" s="41" t="s">
        <v>41</v>
      </c>
      <c r="C71" s="34">
        <v>22114.94</v>
      </c>
      <c r="D71" s="34">
        <v>20772.77</v>
      </c>
      <c r="E71" s="34">
        <v>20557.57</v>
      </c>
      <c r="F71" s="27">
        <f t="shared" si="0"/>
        <v>98.964028389088213</v>
      </c>
    </row>
    <row r="72" spans="1:8" ht="15.75" x14ac:dyDescent="0.25">
      <c r="A72" s="43" t="s">
        <v>56</v>
      </c>
      <c r="B72" s="43" t="s">
        <v>57</v>
      </c>
      <c r="C72" s="16">
        <f>(C73+C76+C78)</f>
        <v>913241</v>
      </c>
      <c r="D72" s="16">
        <f>(D73+D76+D78)</f>
        <v>1045395.07</v>
      </c>
      <c r="E72" s="16">
        <f>(E73+E76+E78)</f>
        <v>1037489.2899999999</v>
      </c>
      <c r="F72" s="17">
        <f t="shared" si="0"/>
        <v>99.243751933898068</v>
      </c>
    </row>
    <row r="73" spans="1:8" ht="15.75" x14ac:dyDescent="0.25">
      <c r="A73" s="26" t="s">
        <v>82</v>
      </c>
      <c r="B73" s="26" t="s">
        <v>83</v>
      </c>
      <c r="C73" s="14">
        <f>(C74+C75)</f>
        <v>904202</v>
      </c>
      <c r="D73" s="14">
        <f>(D74+D75)</f>
        <v>1033628</v>
      </c>
      <c r="E73" s="14">
        <f>(E74+E75)</f>
        <v>1028337.82</v>
      </c>
      <c r="F73" s="15">
        <f t="shared" si="0"/>
        <v>99.488193044306072</v>
      </c>
    </row>
    <row r="74" spans="1:8" ht="15.75" x14ac:dyDescent="0.25">
      <c r="A74" s="28">
        <v>31</v>
      </c>
      <c r="B74" s="39" t="s">
        <v>44</v>
      </c>
      <c r="C74" s="34">
        <v>883174</v>
      </c>
      <c r="D74" s="34">
        <v>1017600</v>
      </c>
      <c r="E74" s="34">
        <v>1015254.25</v>
      </c>
      <c r="F74" s="27">
        <f t="shared" ref="F74:F93" si="3">E74/D74*100</f>
        <v>99.769482114779876</v>
      </c>
      <c r="H74" s="49"/>
    </row>
    <row r="75" spans="1:8" ht="15.75" x14ac:dyDescent="0.25">
      <c r="A75" s="28">
        <v>32</v>
      </c>
      <c r="B75" s="39" t="s">
        <v>41</v>
      </c>
      <c r="C75" s="34">
        <v>21028</v>
      </c>
      <c r="D75" s="34">
        <v>16028</v>
      </c>
      <c r="E75" s="34">
        <v>13083.57</v>
      </c>
      <c r="F75" s="27">
        <f t="shared" si="3"/>
        <v>81.629460943349144</v>
      </c>
      <c r="H75" s="49"/>
    </row>
    <row r="76" spans="1:8" ht="15.75" x14ac:dyDescent="0.25">
      <c r="A76" s="30" t="s">
        <v>93</v>
      </c>
      <c r="B76" s="26" t="s">
        <v>90</v>
      </c>
      <c r="C76" s="14">
        <f>C77</f>
        <v>664</v>
      </c>
      <c r="D76" s="14">
        <f>D77</f>
        <v>664</v>
      </c>
      <c r="E76" s="14">
        <f>E77</f>
        <v>0</v>
      </c>
      <c r="F76" s="15">
        <f t="shared" si="3"/>
        <v>0</v>
      </c>
    </row>
    <row r="77" spans="1:8" ht="15.75" x14ac:dyDescent="0.25">
      <c r="A77" s="28">
        <v>32</v>
      </c>
      <c r="B77" s="44" t="s">
        <v>41</v>
      </c>
      <c r="C77" s="34">
        <v>664</v>
      </c>
      <c r="D77" s="34">
        <v>664</v>
      </c>
      <c r="E77" s="34">
        <v>0</v>
      </c>
      <c r="F77" s="27">
        <f t="shared" si="3"/>
        <v>0</v>
      </c>
      <c r="H77" s="49"/>
    </row>
    <row r="78" spans="1:8" ht="15.75" x14ac:dyDescent="0.25">
      <c r="A78" s="26" t="s">
        <v>94</v>
      </c>
      <c r="B78" s="26" t="s">
        <v>95</v>
      </c>
      <c r="C78" s="14">
        <f>(C79+C80+C81)</f>
        <v>8375</v>
      </c>
      <c r="D78" s="14">
        <f>(D79+D80+D81)</f>
        <v>11103.07</v>
      </c>
      <c r="E78" s="14">
        <f>(E79+E80+E81)</f>
        <v>9151.4699999999993</v>
      </c>
      <c r="F78" s="15">
        <f t="shared" si="3"/>
        <v>82.422879437849176</v>
      </c>
      <c r="H78" s="8"/>
    </row>
    <row r="79" spans="1:8" ht="15.75" x14ac:dyDescent="0.25">
      <c r="A79" s="28">
        <v>31</v>
      </c>
      <c r="B79" s="39" t="s">
        <v>44</v>
      </c>
      <c r="C79" s="34">
        <v>4960</v>
      </c>
      <c r="D79" s="34">
        <v>5561.37</v>
      </c>
      <c r="E79" s="34">
        <v>4461.37</v>
      </c>
      <c r="F79" s="27">
        <f t="shared" si="3"/>
        <v>80.220701014318422</v>
      </c>
      <c r="H79" s="8"/>
    </row>
    <row r="80" spans="1:8" ht="15.75" x14ac:dyDescent="0.25">
      <c r="A80" s="45">
        <v>32</v>
      </c>
      <c r="B80" s="44" t="s">
        <v>41</v>
      </c>
      <c r="C80" s="34">
        <v>1755</v>
      </c>
      <c r="D80" s="34">
        <v>3581.7</v>
      </c>
      <c r="E80" s="34">
        <v>2881.7</v>
      </c>
      <c r="F80" s="27">
        <f t="shared" si="3"/>
        <v>80.456207945947455</v>
      </c>
      <c r="H80" s="8"/>
    </row>
    <row r="81" spans="1:8" ht="15.75" x14ac:dyDescent="0.25">
      <c r="A81" s="45">
        <v>34</v>
      </c>
      <c r="B81" s="44" t="s">
        <v>86</v>
      </c>
      <c r="C81" s="34">
        <v>1660</v>
      </c>
      <c r="D81" s="34">
        <v>1960</v>
      </c>
      <c r="E81" s="34">
        <v>1808.4</v>
      </c>
      <c r="F81" s="27">
        <f t="shared" si="3"/>
        <v>92.26530612244899</v>
      </c>
      <c r="H81" s="8"/>
    </row>
    <row r="82" spans="1:8" ht="15.75" x14ac:dyDescent="0.25">
      <c r="A82" s="43" t="s">
        <v>66</v>
      </c>
      <c r="B82" s="43" t="s">
        <v>96</v>
      </c>
      <c r="C82" s="16">
        <f t="shared" ref="C82:E83" si="4">C83</f>
        <v>0</v>
      </c>
      <c r="D82" s="16">
        <f t="shared" si="4"/>
        <v>492.46</v>
      </c>
      <c r="E82" s="16">
        <f t="shared" si="4"/>
        <v>171.28</v>
      </c>
      <c r="F82" s="17">
        <f t="shared" si="3"/>
        <v>34.78048978597247</v>
      </c>
    </row>
    <row r="83" spans="1:8" ht="15.75" x14ac:dyDescent="0.25">
      <c r="A83" s="30" t="s">
        <v>82</v>
      </c>
      <c r="B83" s="26" t="s">
        <v>83</v>
      </c>
      <c r="C83" s="14">
        <f t="shared" si="4"/>
        <v>0</v>
      </c>
      <c r="D83" s="14">
        <f t="shared" si="4"/>
        <v>492.46</v>
      </c>
      <c r="E83" s="14">
        <f t="shared" si="4"/>
        <v>171.28</v>
      </c>
      <c r="F83" s="15">
        <f t="shared" si="3"/>
        <v>34.78048978597247</v>
      </c>
    </row>
    <row r="84" spans="1:8" ht="15.75" x14ac:dyDescent="0.25">
      <c r="A84" s="28">
        <v>32</v>
      </c>
      <c r="B84" s="39" t="s">
        <v>41</v>
      </c>
      <c r="C84" s="34">
        <v>0</v>
      </c>
      <c r="D84" s="34">
        <v>492.46</v>
      </c>
      <c r="E84" s="34">
        <v>171.28</v>
      </c>
      <c r="F84" s="27">
        <f t="shared" si="3"/>
        <v>34.78048978597247</v>
      </c>
    </row>
    <row r="85" spans="1:8" ht="15.75" x14ac:dyDescent="0.25">
      <c r="A85" s="43" t="s">
        <v>97</v>
      </c>
      <c r="B85" s="43" t="s">
        <v>98</v>
      </c>
      <c r="C85" s="16">
        <f t="shared" ref="C85:E86" si="5">C86</f>
        <v>331.81</v>
      </c>
      <c r="D85" s="16">
        <f t="shared" si="5"/>
        <v>331.81</v>
      </c>
      <c r="E85" s="16">
        <f t="shared" si="5"/>
        <v>26.54</v>
      </c>
      <c r="F85" s="17">
        <f t="shared" si="3"/>
        <v>7.9985533889876743</v>
      </c>
    </row>
    <row r="86" spans="1:8" ht="15.75" x14ac:dyDescent="0.25">
      <c r="A86" s="26" t="s">
        <v>82</v>
      </c>
      <c r="B86" s="26" t="s">
        <v>83</v>
      </c>
      <c r="C86" s="14">
        <f t="shared" si="5"/>
        <v>331.81</v>
      </c>
      <c r="D86" s="14">
        <f t="shared" si="5"/>
        <v>331.81</v>
      </c>
      <c r="E86" s="14">
        <f t="shared" si="5"/>
        <v>26.54</v>
      </c>
      <c r="F86" s="15">
        <f t="shared" si="3"/>
        <v>7.9985533889876743</v>
      </c>
    </row>
    <row r="87" spans="1:8" ht="15.75" x14ac:dyDescent="0.25">
      <c r="A87" s="28">
        <v>32</v>
      </c>
      <c r="B87" s="44" t="s">
        <v>41</v>
      </c>
      <c r="C87" s="34">
        <v>331.81</v>
      </c>
      <c r="D87" s="34">
        <v>331.81</v>
      </c>
      <c r="E87" s="34">
        <v>26.54</v>
      </c>
      <c r="F87" s="27">
        <f t="shared" si="3"/>
        <v>7.9985533889876743</v>
      </c>
    </row>
    <row r="88" spans="1:8" ht="15.75" x14ac:dyDescent="0.25">
      <c r="A88" s="43" t="s">
        <v>53</v>
      </c>
      <c r="B88" s="43" t="s">
        <v>99</v>
      </c>
      <c r="C88" s="47">
        <f t="shared" ref="C88:E89" si="6">C89</f>
        <v>0</v>
      </c>
      <c r="D88" s="47">
        <f t="shared" si="6"/>
        <v>328.48</v>
      </c>
      <c r="E88" s="47">
        <f t="shared" si="6"/>
        <v>323.48</v>
      </c>
      <c r="F88" s="17">
        <f t="shared" si="3"/>
        <v>98.477837311251832</v>
      </c>
    </row>
    <row r="89" spans="1:8" ht="15.75" x14ac:dyDescent="0.25">
      <c r="A89" s="30" t="s">
        <v>93</v>
      </c>
      <c r="B89" s="26" t="s">
        <v>90</v>
      </c>
      <c r="C89" s="48">
        <f t="shared" si="6"/>
        <v>0</v>
      </c>
      <c r="D89" s="48">
        <f t="shared" si="6"/>
        <v>328.48</v>
      </c>
      <c r="E89" s="48">
        <f t="shared" si="6"/>
        <v>323.48</v>
      </c>
      <c r="F89" s="15">
        <f t="shared" si="3"/>
        <v>98.477837311251832</v>
      </c>
    </row>
    <row r="90" spans="1:8" ht="15.75" x14ac:dyDescent="0.25">
      <c r="A90" s="28">
        <v>32</v>
      </c>
      <c r="B90" s="39" t="s">
        <v>41</v>
      </c>
      <c r="C90" s="46">
        <v>0</v>
      </c>
      <c r="D90" s="46">
        <v>328.48</v>
      </c>
      <c r="E90" s="46">
        <v>323.48</v>
      </c>
      <c r="F90" s="27">
        <f t="shared" si="3"/>
        <v>98.477837311251832</v>
      </c>
    </row>
    <row r="91" spans="1:8" ht="15.75" x14ac:dyDescent="0.25">
      <c r="A91" s="43" t="s">
        <v>100</v>
      </c>
      <c r="B91" s="43" t="s">
        <v>101</v>
      </c>
      <c r="C91" s="47">
        <f t="shared" ref="C91:E92" si="7">C92</f>
        <v>0</v>
      </c>
      <c r="D91" s="47">
        <f t="shared" si="7"/>
        <v>28.94</v>
      </c>
      <c r="E91" s="47">
        <f t="shared" si="7"/>
        <v>6.38</v>
      </c>
      <c r="F91" s="17">
        <f t="shared" si="3"/>
        <v>22.045611610228057</v>
      </c>
    </row>
    <row r="92" spans="1:8" ht="15.75" x14ac:dyDescent="0.25">
      <c r="A92" s="26" t="s">
        <v>93</v>
      </c>
      <c r="B92" s="26" t="s">
        <v>90</v>
      </c>
      <c r="C92" s="48">
        <f t="shared" si="7"/>
        <v>0</v>
      </c>
      <c r="D92" s="48">
        <f t="shared" si="7"/>
        <v>28.94</v>
      </c>
      <c r="E92" s="48">
        <f t="shared" si="7"/>
        <v>6.38</v>
      </c>
      <c r="F92" s="15">
        <f t="shared" si="3"/>
        <v>22.045611610228057</v>
      </c>
    </row>
    <row r="93" spans="1:8" ht="15.75" x14ac:dyDescent="0.25">
      <c r="A93" s="28">
        <v>42</v>
      </c>
      <c r="B93" s="39" t="s">
        <v>55</v>
      </c>
      <c r="C93" s="46">
        <v>0</v>
      </c>
      <c r="D93" s="46">
        <v>28.94</v>
      </c>
      <c r="E93" s="46">
        <v>6.38</v>
      </c>
      <c r="F93" s="27">
        <f t="shared" si="3"/>
        <v>22.045611610228057</v>
      </c>
    </row>
  </sheetData>
  <mergeCells count="5">
    <mergeCell ref="A2:F3"/>
    <mergeCell ref="A4:F4"/>
    <mergeCell ref="A5:F5"/>
    <mergeCell ref="A7:B7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 DIO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Računovodstvo</cp:lastModifiedBy>
  <cp:lastPrinted>2024-03-26T11:18:53Z</cp:lastPrinted>
  <dcterms:created xsi:type="dcterms:W3CDTF">2024-03-21T07:55:35Z</dcterms:created>
  <dcterms:modified xsi:type="dcterms:W3CDTF">2024-03-26T13:32:23Z</dcterms:modified>
</cp:coreProperties>
</file>